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600" yWindow="165" windowWidth="15600" windowHeight="7575"/>
  </bookViews>
  <sheets>
    <sheet name="初三学生档案" sheetId="28" r:id="rId1"/>
    <sheet name="语文" sheetId="18" r:id="rId2"/>
    <sheet name="数学" sheetId="17" r:id="rId3"/>
    <sheet name="英语" sheetId="19" r:id="rId4"/>
    <sheet name="物理" sheetId="20" r:id="rId5"/>
    <sheet name="化学" sheetId="21" r:id="rId6"/>
    <sheet name="品德" sheetId="22" r:id="rId7"/>
    <sheet name="历史" sheetId="23" r:id="rId8"/>
    <sheet name="期末总成绩" sheetId="15" r:id="rId9"/>
  </sheets>
  <definedNames>
    <definedName name="_xlnm.Print_Area" localSheetId="8">期末总成绩!$A$1:$K$47</definedName>
  </definedNames>
  <calcPr calcId="145621"/>
</workbook>
</file>

<file path=xl/calcChain.xml><?xml version="1.0" encoding="utf-8"?>
<calcChain xmlns="http://schemas.openxmlformats.org/spreadsheetml/2006/main">
  <c r="E2" i="28" l="1"/>
  <c r="E3" i="28"/>
  <c r="E4" i="28"/>
  <c r="E5" i="28"/>
  <c r="E6" i="28"/>
  <c r="E7" i="28"/>
  <c r="E8" i="28"/>
  <c r="E9" i="28"/>
  <c r="E10" i="28"/>
  <c r="E11" i="28"/>
  <c r="E12" i="28"/>
  <c r="E13" i="28"/>
  <c r="E14" i="28"/>
  <c r="E15" i="28"/>
  <c r="E16" i="28"/>
  <c r="E17" i="28"/>
  <c r="E18" i="28"/>
  <c r="E19" i="28"/>
  <c r="E20" i="28"/>
  <c r="E21" i="28"/>
  <c r="E22" i="28"/>
  <c r="E23" i="28"/>
  <c r="E24" i="28"/>
  <c r="E25" i="28"/>
  <c r="E26" i="28"/>
  <c r="E27" i="28"/>
  <c r="E28" i="28"/>
  <c r="E29" i="28"/>
  <c r="E30" i="28"/>
  <c r="E31" i="28"/>
  <c r="E32" i="28"/>
  <c r="E33" i="28"/>
  <c r="E34" i="28"/>
  <c r="E35" i="28"/>
  <c r="E36" i="28"/>
  <c r="E37" i="28"/>
  <c r="E38" i="28"/>
  <c r="E39" i="28"/>
  <c r="E40" i="28"/>
  <c r="E41" i="28"/>
  <c r="E42" i="28"/>
  <c r="E43" i="28"/>
  <c r="E44" i="28"/>
  <c r="E45" i="28"/>
  <c r="E46" i="28"/>
  <c r="E47" i="28"/>
  <c r="E48" i="28"/>
  <c r="E49" i="28"/>
  <c r="E50" i="28"/>
  <c r="E51" i="28"/>
  <c r="E52" i="28"/>
  <c r="E53" i="28"/>
  <c r="E54" i="28"/>
  <c r="E55" i="28"/>
  <c r="E56" i="28"/>
  <c r="F3" i="20" l="1"/>
  <c r="F4" i="20"/>
  <c r="H4" i="20" s="1"/>
  <c r="F5" i="20"/>
  <c r="F6" i="20"/>
  <c r="H6" i="20" s="1"/>
  <c r="F7" i="20"/>
  <c r="F8" i="20"/>
  <c r="H8" i="20" s="1"/>
  <c r="F9" i="20"/>
  <c r="F10" i="20"/>
  <c r="H10" i="20" s="1"/>
  <c r="F11" i="20"/>
  <c r="F12" i="20"/>
  <c r="H12" i="20" s="1"/>
  <c r="F13" i="20"/>
  <c r="F14" i="20"/>
  <c r="H14" i="20" s="1"/>
  <c r="F15" i="20"/>
  <c r="F16" i="20"/>
  <c r="F39" i="15" s="1"/>
  <c r="F17" i="20"/>
  <c r="F18" i="20"/>
  <c r="F46" i="15" s="1"/>
  <c r="F19" i="20"/>
  <c r="F20" i="20"/>
  <c r="F3" i="15" s="1"/>
  <c r="F21" i="20"/>
  <c r="F22" i="20"/>
  <c r="F35" i="15" s="1"/>
  <c r="F23" i="20"/>
  <c r="F24" i="20"/>
  <c r="F34" i="15" s="1"/>
  <c r="F25" i="20"/>
  <c r="F26" i="20"/>
  <c r="F41" i="15" s="1"/>
  <c r="F27" i="20"/>
  <c r="F28" i="20"/>
  <c r="F23" i="15" s="1"/>
  <c r="F29" i="20"/>
  <c r="F30" i="20"/>
  <c r="F40" i="15" s="1"/>
  <c r="F31" i="20"/>
  <c r="F32" i="20"/>
  <c r="F38" i="15" s="1"/>
  <c r="F33" i="20"/>
  <c r="F34" i="20"/>
  <c r="F30" i="15" s="1"/>
  <c r="F35" i="20"/>
  <c r="F36" i="20"/>
  <c r="F8" i="15" s="1"/>
  <c r="F37" i="20"/>
  <c r="F38" i="20"/>
  <c r="F13" i="15" s="1"/>
  <c r="F39" i="20"/>
  <c r="F40" i="20"/>
  <c r="F17" i="15" s="1"/>
  <c r="F41" i="20"/>
  <c r="F42" i="20"/>
  <c r="F31" i="15" s="1"/>
  <c r="F43" i="20"/>
  <c r="F44" i="20"/>
  <c r="F27" i="15" s="1"/>
  <c r="F45" i="20"/>
  <c r="F2" i="20"/>
  <c r="H2" i="20" s="1"/>
  <c r="H37" i="20"/>
  <c r="H38" i="20"/>
  <c r="H39" i="20"/>
  <c r="H41" i="20"/>
  <c r="H43" i="20"/>
  <c r="H45" i="20"/>
  <c r="H24" i="20"/>
  <c r="H25" i="20"/>
  <c r="H26" i="20"/>
  <c r="H27" i="20"/>
  <c r="H28" i="20"/>
  <c r="H29" i="20"/>
  <c r="H30" i="20"/>
  <c r="H31" i="20"/>
  <c r="H32" i="20"/>
  <c r="H33" i="20"/>
  <c r="H34" i="20"/>
  <c r="H35" i="20"/>
  <c r="H36" i="20"/>
  <c r="H15" i="20"/>
  <c r="H16" i="20"/>
  <c r="H17" i="20"/>
  <c r="H18" i="20"/>
  <c r="H19" i="20"/>
  <c r="H20" i="20"/>
  <c r="H21" i="20"/>
  <c r="H22" i="20"/>
  <c r="H23" i="20"/>
  <c r="H3" i="20"/>
  <c r="H5" i="20"/>
  <c r="H7" i="20"/>
  <c r="H9" i="20"/>
  <c r="H11" i="20"/>
  <c r="H13" i="20"/>
  <c r="F5" i="15"/>
  <c r="F12" i="15"/>
  <c r="F15" i="15"/>
  <c r="F43" i="15"/>
  <c r="F45" i="15"/>
  <c r="F44" i="15"/>
  <c r="F25" i="15"/>
  <c r="F26" i="15"/>
  <c r="F28" i="15"/>
  <c r="F37" i="15"/>
  <c r="F7" i="15"/>
  <c r="F20" i="15"/>
  <c r="F22" i="15"/>
  <c r="F4" i="15"/>
  <c r="F21" i="15"/>
  <c r="F19" i="15"/>
  <c r="F24" i="15"/>
  <c r="F29" i="15"/>
  <c r="F14" i="15"/>
  <c r="F32" i="15"/>
  <c r="F9" i="15"/>
  <c r="F36" i="15"/>
  <c r="F33" i="15"/>
  <c r="B5" i="15"/>
  <c r="B18" i="15"/>
  <c r="B12" i="15"/>
  <c r="B11" i="15"/>
  <c r="B15" i="15"/>
  <c r="B6" i="15"/>
  <c r="B43" i="15"/>
  <c r="B42" i="15"/>
  <c r="B45" i="15"/>
  <c r="B10" i="15"/>
  <c r="B44" i="15"/>
  <c r="B16" i="15"/>
  <c r="B25" i="15"/>
  <c r="B39" i="15"/>
  <c r="B26" i="15"/>
  <c r="B46" i="15"/>
  <c r="B28" i="15"/>
  <c r="B3" i="15"/>
  <c r="B37" i="15"/>
  <c r="B35" i="15"/>
  <c r="B7" i="15"/>
  <c r="B34" i="15"/>
  <c r="B20" i="15"/>
  <c r="B41" i="15"/>
  <c r="B22" i="15"/>
  <c r="B23" i="15"/>
  <c r="B4" i="15"/>
  <c r="B40" i="15"/>
  <c r="B21" i="15"/>
  <c r="B38" i="15"/>
  <c r="B19" i="15"/>
  <c r="B30" i="15"/>
  <c r="B24" i="15"/>
  <c r="B8" i="15"/>
  <c r="B29" i="15"/>
  <c r="B13" i="15"/>
  <c r="B14" i="15"/>
  <c r="B17" i="15"/>
  <c r="B32" i="15"/>
  <c r="B31" i="15"/>
  <c r="B9" i="15"/>
  <c r="B27" i="15"/>
  <c r="B36" i="15"/>
  <c r="B33" i="15"/>
  <c r="G4" i="20"/>
  <c r="G6" i="20"/>
  <c r="G8" i="20"/>
  <c r="G10" i="20"/>
  <c r="G12" i="20"/>
  <c r="G14" i="20"/>
  <c r="G16" i="20"/>
  <c r="G18" i="20"/>
  <c r="G20" i="20"/>
  <c r="G22" i="20"/>
  <c r="G24" i="20"/>
  <c r="G26" i="20"/>
  <c r="G28" i="20"/>
  <c r="G30" i="20"/>
  <c r="G32" i="20"/>
  <c r="G34" i="20"/>
  <c r="G36" i="20"/>
  <c r="G38" i="20"/>
  <c r="G40" i="20"/>
  <c r="G42" i="20"/>
  <c r="G44" i="20"/>
  <c r="G2" i="20"/>
  <c r="F3" i="23"/>
  <c r="F4" i="23"/>
  <c r="G4" i="23" s="1"/>
  <c r="F5" i="23"/>
  <c r="F6" i="23"/>
  <c r="F7" i="23"/>
  <c r="F8" i="23"/>
  <c r="F9" i="23"/>
  <c r="F10" i="23"/>
  <c r="F11" i="23"/>
  <c r="F12" i="23"/>
  <c r="G12" i="23" s="1"/>
  <c r="F13" i="23"/>
  <c r="F14" i="23"/>
  <c r="F15" i="23"/>
  <c r="F16" i="23"/>
  <c r="F17" i="23"/>
  <c r="F18" i="23"/>
  <c r="F19" i="23"/>
  <c r="F20" i="23"/>
  <c r="G20" i="23" s="1"/>
  <c r="F21" i="23"/>
  <c r="F22" i="23"/>
  <c r="F23" i="23"/>
  <c r="F24" i="23"/>
  <c r="F25" i="23"/>
  <c r="F26" i="23"/>
  <c r="F27" i="23"/>
  <c r="F28" i="23"/>
  <c r="G28" i="23" s="1"/>
  <c r="F29" i="23"/>
  <c r="F30" i="23"/>
  <c r="F31" i="23"/>
  <c r="F32" i="23"/>
  <c r="F33" i="23"/>
  <c r="F34" i="23"/>
  <c r="F35" i="23"/>
  <c r="F36" i="23"/>
  <c r="G36" i="23" s="1"/>
  <c r="F37" i="23"/>
  <c r="F38" i="23"/>
  <c r="F39" i="23"/>
  <c r="F40" i="23"/>
  <c r="F41" i="23"/>
  <c r="F42" i="23"/>
  <c r="F43" i="23"/>
  <c r="F44" i="23"/>
  <c r="G44" i="23" s="1"/>
  <c r="F45" i="23"/>
  <c r="F2" i="23"/>
  <c r="F3" i="22"/>
  <c r="F4" i="22"/>
  <c r="F5" i="22"/>
  <c r="F6" i="22"/>
  <c r="F7" i="22"/>
  <c r="F8" i="22"/>
  <c r="G8" i="22" s="1"/>
  <c r="F9" i="22"/>
  <c r="F10" i="22"/>
  <c r="F11" i="22"/>
  <c r="F12" i="22"/>
  <c r="F13" i="22"/>
  <c r="F14" i="22"/>
  <c r="F15" i="22"/>
  <c r="F16" i="22"/>
  <c r="G16" i="22" s="1"/>
  <c r="F17" i="22"/>
  <c r="F18" i="22"/>
  <c r="F19" i="22"/>
  <c r="F20" i="22"/>
  <c r="F21" i="22"/>
  <c r="F22" i="22"/>
  <c r="F23" i="22"/>
  <c r="F24" i="22"/>
  <c r="G24" i="22" s="1"/>
  <c r="F25" i="22"/>
  <c r="F26" i="22"/>
  <c r="F27" i="22"/>
  <c r="F28" i="22"/>
  <c r="F29" i="22"/>
  <c r="F30" i="22"/>
  <c r="F31" i="22"/>
  <c r="F32" i="22"/>
  <c r="G32" i="22" s="1"/>
  <c r="F33" i="22"/>
  <c r="F34" i="22"/>
  <c r="F35" i="22"/>
  <c r="F36" i="22"/>
  <c r="F37" i="22"/>
  <c r="F38" i="22"/>
  <c r="F39" i="22"/>
  <c r="F40" i="22"/>
  <c r="G40" i="22" s="1"/>
  <c r="F41" i="22"/>
  <c r="F42" i="22"/>
  <c r="F43" i="22"/>
  <c r="F44" i="22"/>
  <c r="F45" i="22"/>
  <c r="F2" i="22"/>
  <c r="F3" i="21"/>
  <c r="F4" i="21"/>
  <c r="G4" i="21" s="1"/>
  <c r="F5" i="21"/>
  <c r="F6" i="21"/>
  <c r="F7" i="21"/>
  <c r="F8" i="21"/>
  <c r="F9" i="21"/>
  <c r="F10" i="21"/>
  <c r="F11" i="21"/>
  <c r="F12" i="21"/>
  <c r="G12" i="21" s="1"/>
  <c r="F13" i="21"/>
  <c r="F14" i="21"/>
  <c r="F15" i="21"/>
  <c r="F16" i="21"/>
  <c r="F17" i="21"/>
  <c r="F18" i="21"/>
  <c r="F19" i="21"/>
  <c r="F20" i="21"/>
  <c r="G20" i="21" s="1"/>
  <c r="F21" i="21"/>
  <c r="F22" i="21"/>
  <c r="F23" i="21"/>
  <c r="F24" i="21"/>
  <c r="F25" i="21"/>
  <c r="F26" i="21"/>
  <c r="F27" i="21"/>
  <c r="F28" i="21"/>
  <c r="G28" i="21" s="1"/>
  <c r="F29" i="21"/>
  <c r="F30" i="21"/>
  <c r="F31" i="21"/>
  <c r="F32" i="21"/>
  <c r="F33" i="21"/>
  <c r="F34" i="21"/>
  <c r="F35" i="21"/>
  <c r="F36" i="21"/>
  <c r="G36" i="21" s="1"/>
  <c r="F37" i="21"/>
  <c r="F38" i="21"/>
  <c r="F39" i="21"/>
  <c r="F40" i="21"/>
  <c r="F41" i="21"/>
  <c r="F42" i="21"/>
  <c r="F43" i="21"/>
  <c r="F44" i="21"/>
  <c r="G44" i="21" s="1"/>
  <c r="F45" i="21"/>
  <c r="F2" i="21"/>
  <c r="F3" i="19"/>
  <c r="F4" i="19"/>
  <c r="G4" i="19" s="1"/>
  <c r="F5" i="19"/>
  <c r="G5" i="19" s="1"/>
  <c r="F6" i="19"/>
  <c r="F7" i="19"/>
  <c r="F8" i="19"/>
  <c r="G8" i="19" s="1"/>
  <c r="F9" i="19"/>
  <c r="G9" i="19" s="1"/>
  <c r="F10" i="19"/>
  <c r="F11" i="19"/>
  <c r="F12" i="19"/>
  <c r="G12" i="19" s="1"/>
  <c r="F13" i="19"/>
  <c r="G13" i="19" s="1"/>
  <c r="F14" i="19"/>
  <c r="F15" i="19"/>
  <c r="F16" i="19"/>
  <c r="G16" i="19" s="1"/>
  <c r="F17" i="19"/>
  <c r="G17" i="19" s="1"/>
  <c r="F18" i="19"/>
  <c r="F19" i="19"/>
  <c r="F20" i="19"/>
  <c r="G20" i="19" s="1"/>
  <c r="F21" i="19"/>
  <c r="G21" i="19" s="1"/>
  <c r="F22" i="19"/>
  <c r="F23" i="19"/>
  <c r="F24" i="19"/>
  <c r="G24" i="19" s="1"/>
  <c r="F25" i="19"/>
  <c r="G25" i="19" s="1"/>
  <c r="F26" i="19"/>
  <c r="F27" i="19"/>
  <c r="F28" i="19"/>
  <c r="G28" i="19" s="1"/>
  <c r="F29" i="19"/>
  <c r="G29" i="19" s="1"/>
  <c r="F30" i="19"/>
  <c r="F31" i="19"/>
  <c r="F32" i="19"/>
  <c r="G32" i="19" s="1"/>
  <c r="F33" i="19"/>
  <c r="G33" i="19" s="1"/>
  <c r="F34" i="19"/>
  <c r="F35" i="19"/>
  <c r="F36" i="19"/>
  <c r="G36" i="19" s="1"/>
  <c r="F37" i="19"/>
  <c r="G37" i="19" s="1"/>
  <c r="F38" i="19"/>
  <c r="F39" i="19"/>
  <c r="F40" i="19"/>
  <c r="G40" i="19" s="1"/>
  <c r="F41" i="19"/>
  <c r="G41" i="19" s="1"/>
  <c r="F42" i="19"/>
  <c r="F43" i="19"/>
  <c r="F44" i="19"/>
  <c r="G44" i="19" s="1"/>
  <c r="F45" i="19"/>
  <c r="G45" i="19" s="1"/>
  <c r="F2" i="19"/>
  <c r="F3" i="17"/>
  <c r="F4" i="17"/>
  <c r="G4" i="17" s="1"/>
  <c r="F5" i="17"/>
  <c r="G5" i="17" s="1"/>
  <c r="F6" i="17"/>
  <c r="F7" i="17"/>
  <c r="F8" i="17"/>
  <c r="G8" i="17" s="1"/>
  <c r="F9" i="17"/>
  <c r="G9" i="17" s="1"/>
  <c r="F10" i="17"/>
  <c r="F11" i="17"/>
  <c r="F12" i="17"/>
  <c r="G12" i="17" s="1"/>
  <c r="F13" i="17"/>
  <c r="G13" i="17" s="1"/>
  <c r="F14" i="17"/>
  <c r="F15" i="17"/>
  <c r="F16" i="17"/>
  <c r="G16" i="17" s="1"/>
  <c r="F17" i="17"/>
  <c r="G17" i="17" s="1"/>
  <c r="F18" i="17"/>
  <c r="F19" i="17"/>
  <c r="F20" i="17"/>
  <c r="G20" i="17" s="1"/>
  <c r="F21" i="17"/>
  <c r="G21" i="17" s="1"/>
  <c r="F22" i="17"/>
  <c r="F23" i="17"/>
  <c r="F24" i="17"/>
  <c r="G24" i="17" s="1"/>
  <c r="F25" i="17"/>
  <c r="G25" i="17" s="1"/>
  <c r="F26" i="17"/>
  <c r="F27" i="17"/>
  <c r="F28" i="17"/>
  <c r="G28" i="17" s="1"/>
  <c r="F29" i="17"/>
  <c r="G29" i="17" s="1"/>
  <c r="F30" i="17"/>
  <c r="F31" i="17"/>
  <c r="F32" i="17"/>
  <c r="G32" i="17" s="1"/>
  <c r="F33" i="17"/>
  <c r="G33" i="17" s="1"/>
  <c r="F34" i="17"/>
  <c r="F35" i="17"/>
  <c r="F36" i="17"/>
  <c r="G36" i="17" s="1"/>
  <c r="F37" i="17"/>
  <c r="G37" i="17" s="1"/>
  <c r="F38" i="17"/>
  <c r="F39" i="17"/>
  <c r="F40" i="17"/>
  <c r="G40" i="17" s="1"/>
  <c r="F41" i="17"/>
  <c r="G41" i="17" s="1"/>
  <c r="F42" i="17"/>
  <c r="F43" i="17"/>
  <c r="F44" i="17"/>
  <c r="G44" i="17" s="1"/>
  <c r="F45" i="17"/>
  <c r="G45" i="17" s="1"/>
  <c r="F2" i="17"/>
  <c r="F2" i="18"/>
  <c r="B3" i="23"/>
  <c r="B4" i="23"/>
  <c r="B5" i="23"/>
  <c r="B6" i="23"/>
  <c r="B7" i="23"/>
  <c r="B8" i="23"/>
  <c r="B9" i="23"/>
  <c r="B10" i="23"/>
  <c r="B11" i="23"/>
  <c r="B12" i="23"/>
  <c r="B13" i="23"/>
  <c r="B14" i="23"/>
  <c r="B15" i="23"/>
  <c r="B16" i="23"/>
  <c r="B17" i="23"/>
  <c r="B18" i="23"/>
  <c r="B19" i="23"/>
  <c r="B20" i="23"/>
  <c r="B21" i="23"/>
  <c r="B22" i="23"/>
  <c r="B23" i="23"/>
  <c r="B24" i="23"/>
  <c r="B25" i="23"/>
  <c r="B26" i="23"/>
  <c r="B27" i="23"/>
  <c r="B28" i="23"/>
  <c r="B29" i="23"/>
  <c r="B30" i="23"/>
  <c r="B31" i="23"/>
  <c r="B32" i="23"/>
  <c r="B33" i="23"/>
  <c r="B34" i="23"/>
  <c r="B35" i="23"/>
  <c r="B36" i="23"/>
  <c r="B37" i="23"/>
  <c r="B38" i="23"/>
  <c r="B39" i="23"/>
  <c r="B40" i="23"/>
  <c r="B41" i="23"/>
  <c r="B42" i="23"/>
  <c r="B43" i="23"/>
  <c r="B44" i="23"/>
  <c r="B45" i="23"/>
  <c r="B2" i="23"/>
  <c r="B3" i="22"/>
  <c r="B4" i="22"/>
  <c r="B5" i="22"/>
  <c r="B6" i="22"/>
  <c r="B7" i="22"/>
  <c r="B8" i="22"/>
  <c r="B9" i="22"/>
  <c r="B10" i="22"/>
  <c r="B11" i="22"/>
  <c r="B12" i="22"/>
  <c r="B13" i="22"/>
  <c r="B14" i="22"/>
  <c r="B15" i="22"/>
  <c r="B16" i="22"/>
  <c r="B17" i="22"/>
  <c r="B18" i="22"/>
  <c r="B19" i="22"/>
  <c r="B20" i="22"/>
  <c r="B21" i="22"/>
  <c r="B22" i="22"/>
  <c r="B23" i="22"/>
  <c r="B24" i="22"/>
  <c r="B25" i="22"/>
  <c r="B26" i="22"/>
  <c r="B27" i="22"/>
  <c r="B28" i="22"/>
  <c r="B29" i="22"/>
  <c r="B30" i="22"/>
  <c r="B31" i="22"/>
  <c r="B32" i="22"/>
  <c r="B33" i="22"/>
  <c r="B34" i="22"/>
  <c r="B35" i="22"/>
  <c r="B36" i="22"/>
  <c r="B37" i="22"/>
  <c r="B38" i="22"/>
  <c r="B39" i="22"/>
  <c r="B40" i="22"/>
  <c r="B41" i="22"/>
  <c r="B42" i="22"/>
  <c r="B43" i="22"/>
  <c r="B44" i="22"/>
  <c r="B45" i="22"/>
  <c r="B2" i="22"/>
  <c r="B3" i="21"/>
  <c r="B4" i="21"/>
  <c r="B5" i="21"/>
  <c r="B6" i="21"/>
  <c r="B7" i="21"/>
  <c r="B8" i="21"/>
  <c r="B9" i="21"/>
  <c r="B10" i="21"/>
  <c r="B11" i="21"/>
  <c r="B12" i="21"/>
  <c r="B13" i="21"/>
  <c r="B14" i="21"/>
  <c r="B15" i="21"/>
  <c r="B16" i="21"/>
  <c r="B17" i="21"/>
  <c r="B18" i="21"/>
  <c r="B19" i="21"/>
  <c r="B20" i="21"/>
  <c r="B21" i="21"/>
  <c r="B22" i="21"/>
  <c r="B23" i="21"/>
  <c r="B24" i="21"/>
  <c r="B25" i="21"/>
  <c r="B26" i="21"/>
  <c r="B27" i="21"/>
  <c r="B28" i="21"/>
  <c r="B29" i="21"/>
  <c r="B30" i="21"/>
  <c r="B31" i="21"/>
  <c r="B32" i="21"/>
  <c r="B33" i="21"/>
  <c r="B34" i="21"/>
  <c r="B35" i="21"/>
  <c r="B36" i="21"/>
  <c r="B37" i="21"/>
  <c r="B38" i="21"/>
  <c r="B39" i="21"/>
  <c r="B40" i="21"/>
  <c r="B41" i="21"/>
  <c r="B42" i="21"/>
  <c r="B43" i="21"/>
  <c r="B44" i="21"/>
  <c r="B45" i="21"/>
  <c r="B2" i="21"/>
  <c r="B3" i="20"/>
  <c r="B4" i="20"/>
  <c r="B5" i="20"/>
  <c r="B6" i="20"/>
  <c r="B7" i="20"/>
  <c r="B8" i="20"/>
  <c r="B9" i="20"/>
  <c r="B10" i="20"/>
  <c r="B11" i="20"/>
  <c r="B12" i="20"/>
  <c r="B13" i="20"/>
  <c r="B14" i="20"/>
  <c r="B15" i="20"/>
  <c r="B16" i="20"/>
  <c r="B17" i="20"/>
  <c r="B18" i="20"/>
  <c r="B19" i="20"/>
  <c r="B20" i="20"/>
  <c r="B21" i="20"/>
  <c r="B22" i="20"/>
  <c r="B23" i="20"/>
  <c r="B24" i="20"/>
  <c r="B25" i="20"/>
  <c r="B26" i="20"/>
  <c r="B27" i="20"/>
  <c r="B28" i="20"/>
  <c r="B29" i="20"/>
  <c r="B30" i="20"/>
  <c r="B31" i="20"/>
  <c r="B32" i="20"/>
  <c r="B33" i="20"/>
  <c r="B34" i="20"/>
  <c r="B35" i="20"/>
  <c r="B36" i="20"/>
  <c r="B37" i="20"/>
  <c r="B38" i="20"/>
  <c r="B39" i="20"/>
  <c r="B40" i="20"/>
  <c r="B41" i="20"/>
  <c r="B42" i="20"/>
  <c r="B43" i="20"/>
  <c r="B44" i="20"/>
  <c r="B45" i="20"/>
  <c r="B2" i="20"/>
  <c r="B3" i="19"/>
  <c r="B4" i="19"/>
  <c r="B5" i="19"/>
  <c r="B6" i="19"/>
  <c r="B7" i="19"/>
  <c r="B8" i="19"/>
  <c r="B9" i="19"/>
  <c r="B10" i="19"/>
  <c r="B11" i="19"/>
  <c r="B12" i="19"/>
  <c r="B13" i="19"/>
  <c r="B14" i="19"/>
  <c r="B15" i="19"/>
  <c r="B16" i="19"/>
  <c r="B17" i="19"/>
  <c r="B18" i="19"/>
  <c r="B19" i="19"/>
  <c r="B20" i="19"/>
  <c r="B21" i="19"/>
  <c r="B22" i="19"/>
  <c r="B23" i="19"/>
  <c r="B24" i="19"/>
  <c r="B25" i="19"/>
  <c r="B26" i="19"/>
  <c r="B27" i="19"/>
  <c r="B28" i="19"/>
  <c r="B29" i="19"/>
  <c r="B30" i="19"/>
  <c r="B31" i="19"/>
  <c r="B32" i="19"/>
  <c r="B33" i="19"/>
  <c r="B34" i="19"/>
  <c r="B35" i="19"/>
  <c r="B36" i="19"/>
  <c r="B37" i="19"/>
  <c r="B38" i="19"/>
  <c r="B39" i="19"/>
  <c r="B40" i="19"/>
  <c r="B41" i="19"/>
  <c r="B42" i="19"/>
  <c r="B43" i="19"/>
  <c r="B44" i="19"/>
  <c r="B45" i="19"/>
  <c r="B2" i="19"/>
  <c r="B2" i="18"/>
  <c r="B3" i="17"/>
  <c r="B4" i="17"/>
  <c r="B5" i="17"/>
  <c r="B6" i="17"/>
  <c r="B7" i="17"/>
  <c r="B8" i="17"/>
  <c r="B9" i="17"/>
  <c r="B10" i="17"/>
  <c r="B11" i="17"/>
  <c r="B12" i="17"/>
  <c r="B13" i="17"/>
  <c r="B14" i="17"/>
  <c r="B15" i="17"/>
  <c r="B16" i="17"/>
  <c r="B17" i="17"/>
  <c r="B18" i="17"/>
  <c r="B19" i="17"/>
  <c r="B20" i="17"/>
  <c r="B21" i="17"/>
  <c r="B22" i="17"/>
  <c r="B23" i="17"/>
  <c r="B24" i="17"/>
  <c r="B25" i="17"/>
  <c r="B26" i="17"/>
  <c r="B27" i="17"/>
  <c r="B28" i="17"/>
  <c r="B29" i="17"/>
  <c r="B30" i="17"/>
  <c r="B31" i="17"/>
  <c r="B32" i="17"/>
  <c r="B33" i="17"/>
  <c r="B34" i="17"/>
  <c r="B35" i="17"/>
  <c r="B36" i="17"/>
  <c r="B37" i="17"/>
  <c r="B38" i="17"/>
  <c r="B39" i="17"/>
  <c r="B40" i="17"/>
  <c r="B41" i="17"/>
  <c r="B42" i="17"/>
  <c r="B43" i="17"/>
  <c r="B44" i="17"/>
  <c r="B45" i="17"/>
  <c r="B2" i="17"/>
  <c r="F3" i="18"/>
  <c r="G3" i="18" s="1"/>
  <c r="F4" i="18"/>
  <c r="F5" i="18"/>
  <c r="G5" i="18" s="1"/>
  <c r="F6" i="18"/>
  <c r="G6" i="18" s="1"/>
  <c r="F7" i="18"/>
  <c r="G7" i="18" s="1"/>
  <c r="F8" i="18"/>
  <c r="G8" i="18" s="1"/>
  <c r="F9" i="18"/>
  <c r="G9" i="18" s="1"/>
  <c r="F10" i="18"/>
  <c r="G10" i="18" s="1"/>
  <c r="F11" i="18"/>
  <c r="G11" i="18" s="1"/>
  <c r="F12" i="18"/>
  <c r="G12" i="18" s="1"/>
  <c r="F13" i="18"/>
  <c r="G13" i="18" s="1"/>
  <c r="F14" i="18"/>
  <c r="G14" i="18" s="1"/>
  <c r="F15" i="18"/>
  <c r="G15" i="18" s="1"/>
  <c r="F16" i="18"/>
  <c r="G16" i="18" s="1"/>
  <c r="F17" i="18"/>
  <c r="G17" i="18" s="1"/>
  <c r="F18" i="18"/>
  <c r="G18" i="18" s="1"/>
  <c r="F19" i="18"/>
  <c r="G19" i="18" s="1"/>
  <c r="F20" i="18"/>
  <c r="G20" i="18" s="1"/>
  <c r="F21" i="18"/>
  <c r="G21" i="18" s="1"/>
  <c r="F22" i="18"/>
  <c r="G22" i="18" s="1"/>
  <c r="F23" i="18"/>
  <c r="G23" i="18" s="1"/>
  <c r="F24" i="18"/>
  <c r="G24" i="18" s="1"/>
  <c r="F25" i="18"/>
  <c r="G25" i="18" s="1"/>
  <c r="F26" i="18"/>
  <c r="G26" i="18" s="1"/>
  <c r="F27" i="18"/>
  <c r="G27" i="18" s="1"/>
  <c r="F28" i="18"/>
  <c r="G28" i="18" s="1"/>
  <c r="F29" i="18"/>
  <c r="G29" i="18" s="1"/>
  <c r="F30" i="18"/>
  <c r="G30" i="18" s="1"/>
  <c r="F31" i="18"/>
  <c r="G31" i="18" s="1"/>
  <c r="F32" i="18"/>
  <c r="G32" i="18" s="1"/>
  <c r="F33" i="18"/>
  <c r="G33" i="18" s="1"/>
  <c r="F34" i="18"/>
  <c r="G34" i="18" s="1"/>
  <c r="F35" i="18"/>
  <c r="G35" i="18" s="1"/>
  <c r="F36" i="18"/>
  <c r="G36" i="18" s="1"/>
  <c r="F37" i="18"/>
  <c r="G37" i="18" s="1"/>
  <c r="F38" i="18"/>
  <c r="G38" i="18" s="1"/>
  <c r="F39" i="18"/>
  <c r="G39" i="18" s="1"/>
  <c r="F40" i="18"/>
  <c r="G40" i="18" s="1"/>
  <c r="F41" i="18"/>
  <c r="G41" i="18" s="1"/>
  <c r="F42" i="18"/>
  <c r="G42" i="18" s="1"/>
  <c r="F43" i="18"/>
  <c r="G43" i="18" s="1"/>
  <c r="F44" i="18"/>
  <c r="G44" i="18" s="1"/>
  <c r="F45" i="18"/>
  <c r="G45" i="18" s="1"/>
  <c r="B42" i="18"/>
  <c r="B43" i="18"/>
  <c r="B44" i="18"/>
  <c r="B45" i="18"/>
  <c r="B36" i="18"/>
  <c r="B37" i="18"/>
  <c r="B38" i="18"/>
  <c r="B39" i="18"/>
  <c r="B40" i="18"/>
  <c r="B41" i="18"/>
  <c r="B31" i="18"/>
  <c r="B32" i="18"/>
  <c r="B33" i="18"/>
  <c r="B34" i="18"/>
  <c r="B35" i="18"/>
  <c r="B27" i="18"/>
  <c r="B28" i="18"/>
  <c r="B29" i="18"/>
  <c r="B30" i="18"/>
  <c r="B17" i="18"/>
  <c r="B18" i="18"/>
  <c r="B19" i="18"/>
  <c r="B20" i="18"/>
  <c r="B21" i="18"/>
  <c r="B22" i="18"/>
  <c r="B23" i="18"/>
  <c r="B24" i="18"/>
  <c r="B25" i="18"/>
  <c r="B26" i="18"/>
  <c r="B3" i="18"/>
  <c r="B4" i="18"/>
  <c r="B5" i="18"/>
  <c r="B6" i="18"/>
  <c r="B7" i="18"/>
  <c r="B8" i="18"/>
  <c r="B9" i="18"/>
  <c r="B10" i="18"/>
  <c r="B11" i="18"/>
  <c r="B12" i="18"/>
  <c r="B13" i="18"/>
  <c r="B14" i="18"/>
  <c r="B15" i="18"/>
  <c r="B16" i="18"/>
  <c r="F3" i="28"/>
  <c r="F4" i="28"/>
  <c r="F5" i="28"/>
  <c r="F6" i="28"/>
  <c r="F7" i="28"/>
  <c r="F8" i="28"/>
  <c r="F9" i="28"/>
  <c r="F10" i="28"/>
  <c r="F11" i="28"/>
  <c r="F12" i="28"/>
  <c r="F13" i="28"/>
  <c r="F14" i="28"/>
  <c r="F15" i="28"/>
  <c r="F16" i="28"/>
  <c r="F17" i="28"/>
  <c r="F18" i="28"/>
  <c r="F19" i="28"/>
  <c r="F20" i="28"/>
  <c r="F21" i="28"/>
  <c r="F22" i="28"/>
  <c r="F23" i="28"/>
  <c r="F24" i="28"/>
  <c r="F25" i="28"/>
  <c r="F26" i="28"/>
  <c r="F27" i="28"/>
  <c r="F28" i="28"/>
  <c r="F29" i="28"/>
  <c r="F30" i="28"/>
  <c r="F31" i="28"/>
  <c r="F32" i="28"/>
  <c r="F33" i="28"/>
  <c r="F34" i="28"/>
  <c r="F35" i="28"/>
  <c r="F36" i="28"/>
  <c r="F37" i="28"/>
  <c r="F38" i="28"/>
  <c r="F39" i="28"/>
  <c r="F40" i="28"/>
  <c r="F41" i="28"/>
  <c r="F42" i="28"/>
  <c r="F43" i="28"/>
  <c r="F44" i="28"/>
  <c r="F45" i="28"/>
  <c r="F46" i="28"/>
  <c r="F47" i="28"/>
  <c r="F48" i="28"/>
  <c r="F49" i="28"/>
  <c r="F50" i="28"/>
  <c r="F51" i="28"/>
  <c r="F52" i="28"/>
  <c r="F53" i="28"/>
  <c r="F54" i="28"/>
  <c r="F55" i="28"/>
  <c r="F56" i="28"/>
  <c r="F2" i="28"/>
  <c r="D3" i="28"/>
  <c r="D4" i="28"/>
  <c r="D5" i="28"/>
  <c r="D6" i="28"/>
  <c r="D7" i="28"/>
  <c r="D8" i="28"/>
  <c r="D9" i="28"/>
  <c r="D10" i="28"/>
  <c r="D11" i="28"/>
  <c r="D12" i="28"/>
  <c r="D13" i="28"/>
  <c r="D14" i="28"/>
  <c r="D15" i="28"/>
  <c r="D16" i="28"/>
  <c r="D17" i="28"/>
  <c r="D2" i="28"/>
  <c r="D18" i="28"/>
  <c r="D19" i="28"/>
  <c r="D20" i="28"/>
  <c r="D21" i="28"/>
  <c r="D22" i="28"/>
  <c r="D23" i="28"/>
  <c r="D24" i="28"/>
  <c r="D25" i="28"/>
  <c r="D26" i="28"/>
  <c r="D27" i="28"/>
  <c r="D28" i="28"/>
  <c r="D29" i="28"/>
  <c r="D30" i="28"/>
  <c r="D31" i="28"/>
  <c r="D32" i="28"/>
  <c r="D33" i="28"/>
  <c r="D34" i="28"/>
  <c r="D35" i="28"/>
  <c r="D36" i="28"/>
  <c r="D37" i="28"/>
  <c r="D38" i="28"/>
  <c r="D39" i="28"/>
  <c r="D40" i="28"/>
  <c r="D41" i="28"/>
  <c r="D42" i="28"/>
  <c r="D43" i="28"/>
  <c r="D44" i="28"/>
  <c r="D45" i="28"/>
  <c r="D46" i="28"/>
  <c r="D47" i="28"/>
  <c r="D48" i="28"/>
  <c r="D49" i="28"/>
  <c r="D50" i="28"/>
  <c r="D51" i="28"/>
  <c r="D52" i="28"/>
  <c r="D53" i="28"/>
  <c r="D54" i="28"/>
  <c r="D55" i="28"/>
  <c r="D56" i="28"/>
  <c r="H4" i="18" l="1"/>
  <c r="C18" i="15"/>
  <c r="H2" i="18"/>
  <c r="C33" i="15"/>
  <c r="H43" i="17"/>
  <c r="D9" i="15"/>
  <c r="H39" i="17"/>
  <c r="D14" i="15"/>
  <c r="H35" i="17"/>
  <c r="D24" i="15"/>
  <c r="H31" i="17"/>
  <c r="D21" i="15"/>
  <c r="H27" i="17"/>
  <c r="D22" i="15"/>
  <c r="H23" i="17"/>
  <c r="D7" i="15"/>
  <c r="H19" i="17"/>
  <c r="D28" i="15"/>
  <c r="H15" i="17"/>
  <c r="D25" i="15"/>
  <c r="H11" i="17"/>
  <c r="D45" i="15"/>
  <c r="H7" i="17"/>
  <c r="D15" i="15"/>
  <c r="H3" i="17"/>
  <c r="D5" i="15"/>
  <c r="H43" i="19"/>
  <c r="E9" i="15"/>
  <c r="H39" i="19"/>
  <c r="E14" i="15"/>
  <c r="H35" i="19"/>
  <c r="E24" i="15"/>
  <c r="H31" i="19"/>
  <c r="E21" i="15"/>
  <c r="H27" i="19"/>
  <c r="E22" i="15"/>
  <c r="H23" i="19"/>
  <c r="E7" i="15"/>
  <c r="H19" i="19"/>
  <c r="E28" i="15"/>
  <c r="H15" i="19"/>
  <c r="E25" i="15"/>
  <c r="E45" i="15"/>
  <c r="H11" i="19"/>
  <c r="H7" i="19"/>
  <c r="E15" i="15"/>
  <c r="E5" i="15"/>
  <c r="H3" i="19"/>
  <c r="H43" i="21"/>
  <c r="G9" i="15"/>
  <c r="H39" i="21"/>
  <c r="G14" i="15"/>
  <c r="H35" i="21"/>
  <c r="G24" i="15"/>
  <c r="H31" i="21"/>
  <c r="G21" i="15"/>
  <c r="H27" i="21"/>
  <c r="G22" i="15"/>
  <c r="H23" i="21"/>
  <c r="G7" i="15"/>
  <c r="H19" i="21"/>
  <c r="G28" i="15"/>
  <c r="H15" i="21"/>
  <c r="G25" i="15"/>
  <c r="H11" i="21"/>
  <c r="G45" i="15"/>
  <c r="G15" i="15"/>
  <c r="H7" i="21"/>
  <c r="G5" i="15"/>
  <c r="H3" i="21"/>
  <c r="H43" i="22"/>
  <c r="H9" i="15"/>
  <c r="H39" i="22"/>
  <c r="H14" i="15"/>
  <c r="H35" i="22"/>
  <c r="H24" i="15"/>
  <c r="H31" i="22"/>
  <c r="H21" i="15"/>
  <c r="H27" i="22"/>
  <c r="H22" i="15"/>
  <c r="H23" i="22"/>
  <c r="H7" i="15"/>
  <c r="H19" i="22"/>
  <c r="H28" i="15"/>
  <c r="H25" i="15"/>
  <c r="H15" i="22"/>
  <c r="H11" i="22"/>
  <c r="H45" i="15"/>
  <c r="H15" i="15"/>
  <c r="H7" i="22"/>
  <c r="H3" i="22"/>
  <c r="H5" i="15"/>
  <c r="H43" i="23"/>
  <c r="I9" i="15"/>
  <c r="H39" i="23"/>
  <c r="I14" i="15"/>
  <c r="H35" i="23"/>
  <c r="I24" i="15"/>
  <c r="H31" i="23"/>
  <c r="I21" i="15"/>
  <c r="H27" i="23"/>
  <c r="I22" i="15"/>
  <c r="H23" i="23"/>
  <c r="I7" i="15"/>
  <c r="H19" i="23"/>
  <c r="I28" i="15"/>
  <c r="H15" i="23"/>
  <c r="I25" i="15"/>
  <c r="I45" i="15"/>
  <c r="H11" i="23"/>
  <c r="H7" i="23"/>
  <c r="I15" i="15"/>
  <c r="I5" i="15"/>
  <c r="H3" i="23"/>
  <c r="G39" i="21"/>
  <c r="G31" i="21"/>
  <c r="G23" i="21"/>
  <c r="G15" i="21"/>
  <c r="G7" i="21"/>
  <c r="G43" i="22"/>
  <c r="G35" i="22"/>
  <c r="G27" i="22"/>
  <c r="G19" i="22"/>
  <c r="G11" i="22"/>
  <c r="G3" i="22"/>
  <c r="G39" i="23"/>
  <c r="G31" i="23"/>
  <c r="G23" i="23"/>
  <c r="G15" i="23"/>
  <c r="G7" i="23"/>
  <c r="H44" i="18"/>
  <c r="C27" i="15"/>
  <c r="H42" i="18"/>
  <c r="C31" i="15"/>
  <c r="H40" i="18"/>
  <c r="C17" i="15"/>
  <c r="H38" i="18"/>
  <c r="C13" i="15"/>
  <c r="H36" i="18"/>
  <c r="C8" i="15"/>
  <c r="H34" i="18"/>
  <c r="C30" i="15"/>
  <c r="H32" i="18"/>
  <c r="C38" i="15"/>
  <c r="H30" i="18"/>
  <c r="C40" i="15"/>
  <c r="H28" i="18"/>
  <c r="C23" i="15"/>
  <c r="H26" i="18"/>
  <c r="C41" i="15"/>
  <c r="H24" i="18"/>
  <c r="C34" i="15"/>
  <c r="H22" i="18"/>
  <c r="C35" i="15"/>
  <c r="H20" i="18"/>
  <c r="C3" i="15"/>
  <c r="H18" i="18"/>
  <c r="C46" i="15"/>
  <c r="H16" i="18"/>
  <c r="C39" i="15"/>
  <c r="H14" i="18"/>
  <c r="C16" i="15"/>
  <c r="H12" i="18"/>
  <c r="C10" i="15"/>
  <c r="H10" i="18"/>
  <c r="C42" i="15"/>
  <c r="H8" i="18"/>
  <c r="C6" i="15"/>
  <c r="H6" i="18"/>
  <c r="C11" i="15"/>
  <c r="H2" i="17"/>
  <c r="D33" i="15"/>
  <c r="H42" i="17"/>
  <c r="D31" i="15"/>
  <c r="H38" i="17"/>
  <c r="D13" i="15"/>
  <c r="H34" i="17"/>
  <c r="D30" i="15"/>
  <c r="H30" i="17"/>
  <c r="D40" i="15"/>
  <c r="H26" i="17"/>
  <c r="D41" i="15"/>
  <c r="H22" i="17"/>
  <c r="D35" i="15"/>
  <c r="H18" i="17"/>
  <c r="D46" i="15"/>
  <c r="H14" i="17"/>
  <c r="D16" i="15"/>
  <c r="H10" i="17"/>
  <c r="D42" i="15"/>
  <c r="H6" i="17"/>
  <c r="D11" i="15"/>
  <c r="H2" i="19"/>
  <c r="E33" i="15"/>
  <c r="H42" i="19"/>
  <c r="E31" i="15"/>
  <c r="H38" i="19"/>
  <c r="E13" i="15"/>
  <c r="H34" i="19"/>
  <c r="E30" i="15"/>
  <c r="H30" i="19"/>
  <c r="E40" i="15"/>
  <c r="H26" i="19"/>
  <c r="E41" i="15"/>
  <c r="H22" i="19"/>
  <c r="E35" i="15"/>
  <c r="H18" i="19"/>
  <c r="E46" i="15"/>
  <c r="H14" i="19"/>
  <c r="E16" i="15"/>
  <c r="E42" i="15"/>
  <c r="H10" i="19"/>
  <c r="H6" i="19"/>
  <c r="E11" i="15"/>
  <c r="H2" i="21"/>
  <c r="G33" i="15"/>
  <c r="G2" i="21"/>
  <c r="H42" i="21"/>
  <c r="G31" i="15"/>
  <c r="G42" i="21"/>
  <c r="H38" i="21"/>
  <c r="G13" i="15"/>
  <c r="G38" i="21"/>
  <c r="H34" i="21"/>
  <c r="G30" i="15"/>
  <c r="G34" i="21"/>
  <c r="H30" i="21"/>
  <c r="G40" i="15"/>
  <c r="G30" i="21"/>
  <c r="H26" i="21"/>
  <c r="G41" i="15"/>
  <c r="G26" i="21"/>
  <c r="H22" i="21"/>
  <c r="G35" i="15"/>
  <c r="G22" i="21"/>
  <c r="H18" i="21"/>
  <c r="G46" i="15"/>
  <c r="G18" i="21"/>
  <c r="H14" i="21"/>
  <c r="G16" i="15"/>
  <c r="G14" i="21"/>
  <c r="G42" i="15"/>
  <c r="H10" i="21"/>
  <c r="G10" i="21"/>
  <c r="H6" i="21"/>
  <c r="G11" i="15"/>
  <c r="G6" i="21"/>
  <c r="H2" i="22"/>
  <c r="H33" i="15"/>
  <c r="G2" i="22"/>
  <c r="H42" i="22"/>
  <c r="H31" i="15"/>
  <c r="G42" i="22"/>
  <c r="H38" i="22"/>
  <c r="H13" i="15"/>
  <c r="J13" i="15" s="1"/>
  <c r="G38" i="22"/>
  <c r="H34" i="22"/>
  <c r="H30" i="15"/>
  <c r="G34" i="22"/>
  <c r="H30" i="22"/>
  <c r="H40" i="15"/>
  <c r="G30" i="22"/>
  <c r="H26" i="22"/>
  <c r="H41" i="15"/>
  <c r="G26" i="22"/>
  <c r="H22" i="22"/>
  <c r="H35" i="15"/>
  <c r="J35" i="15" s="1"/>
  <c r="G22" i="22"/>
  <c r="H18" i="22"/>
  <c r="H46" i="15"/>
  <c r="G18" i="22"/>
  <c r="H14" i="22"/>
  <c r="H16" i="15"/>
  <c r="G14" i="22"/>
  <c r="H10" i="22"/>
  <c r="H42" i="15"/>
  <c r="G10" i="22"/>
  <c r="H11" i="15"/>
  <c r="H6" i="22"/>
  <c r="G6" i="22"/>
  <c r="H2" i="23"/>
  <c r="I33" i="15"/>
  <c r="G2" i="23"/>
  <c r="H42" i="23"/>
  <c r="I31" i="15"/>
  <c r="G42" i="23"/>
  <c r="H38" i="23"/>
  <c r="I13" i="15"/>
  <c r="G38" i="23"/>
  <c r="H34" i="23"/>
  <c r="I30" i="15"/>
  <c r="G34" i="23"/>
  <c r="H30" i="23"/>
  <c r="I40" i="15"/>
  <c r="G30" i="23"/>
  <c r="H26" i="23"/>
  <c r="I41" i="15"/>
  <c r="G26" i="23"/>
  <c r="H22" i="23"/>
  <c r="I35" i="15"/>
  <c r="G22" i="23"/>
  <c r="H18" i="23"/>
  <c r="I46" i="15"/>
  <c r="G18" i="23"/>
  <c r="H14" i="23"/>
  <c r="I16" i="15"/>
  <c r="G14" i="23"/>
  <c r="H10" i="23"/>
  <c r="I42" i="15"/>
  <c r="G10" i="23"/>
  <c r="H6" i="23"/>
  <c r="I11" i="15"/>
  <c r="G6" i="23"/>
  <c r="G4" i="18"/>
  <c r="H3" i="18"/>
  <c r="C5" i="15"/>
  <c r="H45" i="17"/>
  <c r="D36" i="15"/>
  <c r="H41" i="17"/>
  <c r="D32" i="15"/>
  <c r="H37" i="17"/>
  <c r="D29" i="15"/>
  <c r="H33" i="17"/>
  <c r="D19" i="15"/>
  <c r="H29" i="17"/>
  <c r="D4" i="15"/>
  <c r="H25" i="17"/>
  <c r="D20" i="15"/>
  <c r="H21" i="17"/>
  <c r="D37" i="15"/>
  <c r="H17" i="17"/>
  <c r="D26" i="15"/>
  <c r="H13" i="17"/>
  <c r="D44" i="15"/>
  <c r="H9" i="17"/>
  <c r="D43" i="15"/>
  <c r="H5" i="17"/>
  <c r="D12" i="15"/>
  <c r="H45" i="19"/>
  <c r="E36" i="15"/>
  <c r="H41" i="19"/>
  <c r="E32" i="15"/>
  <c r="H37" i="19"/>
  <c r="E29" i="15"/>
  <c r="H33" i="19"/>
  <c r="E19" i="15"/>
  <c r="H29" i="19"/>
  <c r="E4" i="15"/>
  <c r="H25" i="19"/>
  <c r="E20" i="15"/>
  <c r="H21" i="19"/>
  <c r="E37" i="15"/>
  <c r="H17" i="19"/>
  <c r="E26" i="15"/>
  <c r="H13" i="19"/>
  <c r="E44" i="15"/>
  <c r="H9" i="19"/>
  <c r="E43" i="15"/>
  <c r="H5" i="19"/>
  <c r="E12" i="15"/>
  <c r="H45" i="21"/>
  <c r="G36" i="15"/>
  <c r="G45" i="21"/>
  <c r="H41" i="21"/>
  <c r="G32" i="15"/>
  <c r="G41" i="21"/>
  <c r="H37" i="21"/>
  <c r="G29" i="15"/>
  <c r="G37" i="21"/>
  <c r="H33" i="21"/>
  <c r="G19" i="15"/>
  <c r="G33" i="21"/>
  <c r="H29" i="21"/>
  <c r="G4" i="15"/>
  <c r="G29" i="21"/>
  <c r="H25" i="21"/>
  <c r="G20" i="15"/>
  <c r="G25" i="21"/>
  <c r="H21" i="21"/>
  <c r="G37" i="15"/>
  <c r="G21" i="21"/>
  <c r="H17" i="21"/>
  <c r="G26" i="15"/>
  <c r="G17" i="21"/>
  <c r="H13" i="21"/>
  <c r="G44" i="15"/>
  <c r="G13" i="21"/>
  <c r="H9" i="21"/>
  <c r="G43" i="15"/>
  <c r="G9" i="21"/>
  <c r="H5" i="21"/>
  <c r="G12" i="15"/>
  <c r="G5" i="21"/>
  <c r="H45" i="22"/>
  <c r="H36" i="15"/>
  <c r="J36" i="15" s="1"/>
  <c r="G45" i="22"/>
  <c r="H41" i="22"/>
  <c r="G41" i="22"/>
  <c r="H32" i="15"/>
  <c r="H37" i="22"/>
  <c r="H29" i="15"/>
  <c r="G37" i="22"/>
  <c r="H33" i="22"/>
  <c r="G33" i="22"/>
  <c r="H19" i="15"/>
  <c r="H29" i="22"/>
  <c r="H4" i="15"/>
  <c r="G29" i="22"/>
  <c r="H25" i="22"/>
  <c r="G25" i="22"/>
  <c r="H20" i="15"/>
  <c r="H21" i="22"/>
  <c r="H37" i="15"/>
  <c r="G21" i="22"/>
  <c r="H17" i="22"/>
  <c r="H26" i="15"/>
  <c r="G17" i="22"/>
  <c r="H13" i="22"/>
  <c r="H44" i="15"/>
  <c r="G13" i="22"/>
  <c r="H9" i="22"/>
  <c r="H43" i="15"/>
  <c r="G9" i="22"/>
  <c r="H5" i="22"/>
  <c r="H12" i="15"/>
  <c r="G5" i="22"/>
  <c r="H45" i="23"/>
  <c r="I36" i="15"/>
  <c r="G45" i="23"/>
  <c r="H41" i="23"/>
  <c r="I32" i="15"/>
  <c r="G41" i="23"/>
  <c r="H37" i="23"/>
  <c r="I29" i="15"/>
  <c r="G37" i="23"/>
  <c r="H33" i="23"/>
  <c r="I19" i="15"/>
  <c r="G33" i="23"/>
  <c r="H29" i="23"/>
  <c r="I4" i="15"/>
  <c r="G29" i="23"/>
  <c r="H25" i="23"/>
  <c r="I20" i="15"/>
  <c r="G25" i="23"/>
  <c r="H21" i="23"/>
  <c r="I37" i="15"/>
  <c r="G21" i="23"/>
  <c r="H17" i="23"/>
  <c r="I26" i="15"/>
  <c r="G17" i="23"/>
  <c r="H13" i="23"/>
  <c r="I44" i="15"/>
  <c r="G13" i="23"/>
  <c r="H9" i="23"/>
  <c r="I43" i="15"/>
  <c r="G9" i="23"/>
  <c r="H5" i="23"/>
  <c r="I12" i="15"/>
  <c r="G5" i="23"/>
  <c r="G2" i="18"/>
  <c r="G43" i="17"/>
  <c r="G39" i="17"/>
  <c r="G35" i="17"/>
  <c r="G31" i="17"/>
  <c r="G27" i="17"/>
  <c r="G23" i="17"/>
  <c r="G19" i="17"/>
  <c r="G15" i="17"/>
  <c r="G11" i="17"/>
  <c r="G7" i="17"/>
  <c r="G3" i="17"/>
  <c r="G43" i="19"/>
  <c r="G39" i="19"/>
  <c r="G35" i="19"/>
  <c r="G31" i="19"/>
  <c r="G27" i="19"/>
  <c r="G23" i="19"/>
  <c r="G19" i="19"/>
  <c r="G15" i="19"/>
  <c r="G11" i="19"/>
  <c r="G7" i="19"/>
  <c r="G3" i="19"/>
  <c r="G43" i="21"/>
  <c r="G35" i="21"/>
  <c r="G27" i="21"/>
  <c r="G19" i="21"/>
  <c r="G11" i="21"/>
  <c r="G3" i="21"/>
  <c r="G39" i="22"/>
  <c r="G31" i="22"/>
  <c r="G23" i="22"/>
  <c r="G15" i="22"/>
  <c r="G7" i="22"/>
  <c r="G43" i="23"/>
  <c r="G35" i="23"/>
  <c r="G27" i="23"/>
  <c r="G19" i="23"/>
  <c r="G11" i="23"/>
  <c r="G3" i="23"/>
  <c r="H45" i="18"/>
  <c r="C36" i="15"/>
  <c r="H43" i="18"/>
  <c r="C9" i="15"/>
  <c r="H41" i="18"/>
  <c r="C32" i="15"/>
  <c r="H39" i="18"/>
  <c r="C14" i="15"/>
  <c r="J14" i="15" s="1"/>
  <c r="H37" i="18"/>
  <c r="C29" i="15"/>
  <c r="H35" i="18"/>
  <c r="C24" i="15"/>
  <c r="H33" i="18"/>
  <c r="C19" i="15"/>
  <c r="H31" i="18"/>
  <c r="C21" i="15"/>
  <c r="J21" i="15" s="1"/>
  <c r="H29" i="18"/>
  <c r="C4" i="15"/>
  <c r="H27" i="18"/>
  <c r="C22" i="15"/>
  <c r="J22" i="15" s="1"/>
  <c r="H25" i="18"/>
  <c r="C20" i="15"/>
  <c r="H23" i="18"/>
  <c r="C7" i="15"/>
  <c r="J7" i="15" s="1"/>
  <c r="H21" i="18"/>
  <c r="C37" i="15"/>
  <c r="H19" i="18"/>
  <c r="C28" i="15"/>
  <c r="J28" i="15" s="1"/>
  <c r="H17" i="18"/>
  <c r="C26" i="15"/>
  <c r="H15" i="18"/>
  <c r="C25" i="15"/>
  <c r="J25" i="15" s="1"/>
  <c r="H13" i="18"/>
  <c r="C44" i="15"/>
  <c r="H11" i="18"/>
  <c r="C45" i="15"/>
  <c r="J45" i="15" s="1"/>
  <c r="H9" i="18"/>
  <c r="C43" i="15"/>
  <c r="H7" i="18"/>
  <c r="C15" i="15"/>
  <c r="J15" i="15" s="1"/>
  <c r="H5" i="18"/>
  <c r="C12" i="15"/>
  <c r="H44" i="17"/>
  <c r="D27" i="15"/>
  <c r="H40" i="17"/>
  <c r="D17" i="15"/>
  <c r="H36" i="17"/>
  <c r="D8" i="15"/>
  <c r="H32" i="17"/>
  <c r="D38" i="15"/>
  <c r="H28" i="17"/>
  <c r="D23" i="15"/>
  <c r="H24" i="17"/>
  <c r="D34" i="15"/>
  <c r="H20" i="17"/>
  <c r="D3" i="15"/>
  <c r="H16" i="17"/>
  <c r="D39" i="15"/>
  <c r="H12" i="17"/>
  <c r="D10" i="15"/>
  <c r="H8" i="17"/>
  <c r="D6" i="15"/>
  <c r="H4" i="17"/>
  <c r="D18" i="15"/>
  <c r="H44" i="19"/>
  <c r="E27" i="15"/>
  <c r="H40" i="19"/>
  <c r="E17" i="15"/>
  <c r="J17" i="15" s="1"/>
  <c r="H36" i="19"/>
  <c r="E8" i="15"/>
  <c r="H32" i="19"/>
  <c r="E38" i="15"/>
  <c r="J38" i="15" s="1"/>
  <c r="H28" i="19"/>
  <c r="E23" i="15"/>
  <c r="H24" i="19"/>
  <c r="E34" i="15"/>
  <c r="J34" i="15" s="1"/>
  <c r="H20" i="19"/>
  <c r="E3" i="15"/>
  <c r="H16" i="19"/>
  <c r="E39" i="15"/>
  <c r="J39" i="15" s="1"/>
  <c r="E10" i="15"/>
  <c r="H12" i="19"/>
  <c r="H8" i="19"/>
  <c r="E6" i="15"/>
  <c r="E18" i="15"/>
  <c r="H4" i="19"/>
  <c r="H44" i="21"/>
  <c r="G27" i="15"/>
  <c r="H40" i="21"/>
  <c r="G17" i="15"/>
  <c r="H36" i="21"/>
  <c r="G8" i="15"/>
  <c r="H32" i="21"/>
  <c r="G38" i="15"/>
  <c r="H28" i="21"/>
  <c r="G23" i="15"/>
  <c r="H24" i="21"/>
  <c r="G34" i="15"/>
  <c r="H20" i="21"/>
  <c r="G3" i="15"/>
  <c r="H16" i="21"/>
  <c r="G39" i="15"/>
  <c r="H12" i="21"/>
  <c r="G10" i="15"/>
  <c r="H8" i="21"/>
  <c r="G6" i="15"/>
  <c r="H4" i="21"/>
  <c r="G18" i="15"/>
  <c r="H44" i="22"/>
  <c r="H27" i="15"/>
  <c r="H40" i="22"/>
  <c r="H17" i="15"/>
  <c r="H36" i="22"/>
  <c r="H8" i="15"/>
  <c r="H32" i="22"/>
  <c r="H38" i="15"/>
  <c r="H28" i="22"/>
  <c r="H23" i="15"/>
  <c r="H24" i="22"/>
  <c r="H34" i="15"/>
  <c r="H20" i="22"/>
  <c r="H3" i="15"/>
  <c r="H39" i="15"/>
  <c r="H16" i="22"/>
  <c r="H12" i="22"/>
  <c r="H10" i="15"/>
  <c r="H6" i="15"/>
  <c r="H8" i="22"/>
  <c r="H4" i="22"/>
  <c r="H18" i="15"/>
  <c r="H44" i="23"/>
  <c r="I27" i="15"/>
  <c r="H40" i="23"/>
  <c r="I17" i="15"/>
  <c r="H36" i="23"/>
  <c r="I8" i="15"/>
  <c r="H32" i="23"/>
  <c r="I38" i="15"/>
  <c r="H28" i="23"/>
  <c r="I23" i="15"/>
  <c r="H24" i="23"/>
  <c r="I34" i="15"/>
  <c r="H20" i="23"/>
  <c r="I3" i="15"/>
  <c r="H16" i="23"/>
  <c r="I39" i="15"/>
  <c r="I10" i="15"/>
  <c r="H12" i="23"/>
  <c r="I6" i="15"/>
  <c r="H8" i="23"/>
  <c r="I18" i="15"/>
  <c r="H4" i="23"/>
  <c r="G2" i="17"/>
  <c r="G42" i="17"/>
  <c r="G38" i="17"/>
  <c r="G34" i="17"/>
  <c r="G30" i="17"/>
  <c r="G26" i="17"/>
  <c r="G22" i="17"/>
  <c r="G18" i="17"/>
  <c r="G14" i="17"/>
  <c r="G10" i="17"/>
  <c r="G6" i="17"/>
  <c r="G2" i="19"/>
  <c r="G42" i="19"/>
  <c r="G38" i="19"/>
  <c r="G34" i="19"/>
  <c r="G30" i="19"/>
  <c r="G26" i="19"/>
  <c r="G22" i="19"/>
  <c r="G18" i="19"/>
  <c r="G14" i="19"/>
  <c r="G10" i="19"/>
  <c r="G6" i="19"/>
  <c r="G40" i="21"/>
  <c r="G32" i="21"/>
  <c r="G24" i="21"/>
  <c r="G16" i="21"/>
  <c r="G8" i="21"/>
  <c r="G44" i="22"/>
  <c r="G36" i="22"/>
  <c r="G28" i="22"/>
  <c r="G20" i="22"/>
  <c r="G12" i="22"/>
  <c r="G4" i="22"/>
  <c r="G40" i="23"/>
  <c r="G32" i="23"/>
  <c r="G24" i="23"/>
  <c r="G16" i="23"/>
  <c r="G8" i="23"/>
  <c r="H42" i="20"/>
  <c r="H44" i="20"/>
  <c r="H40" i="20"/>
  <c r="G45" i="20"/>
  <c r="G43" i="20"/>
  <c r="G41" i="20"/>
  <c r="G39" i="20"/>
  <c r="G37" i="20"/>
  <c r="G35" i="20"/>
  <c r="G33" i="20"/>
  <c r="G31" i="20"/>
  <c r="G29" i="20"/>
  <c r="G27" i="20"/>
  <c r="G25" i="20"/>
  <c r="G23" i="20"/>
  <c r="G21" i="20"/>
  <c r="G19" i="20"/>
  <c r="G17" i="20"/>
  <c r="G15" i="20"/>
  <c r="G13" i="20"/>
  <c r="G11" i="20"/>
  <c r="G9" i="20"/>
  <c r="G7" i="20"/>
  <c r="G5" i="20"/>
  <c r="G3" i="20"/>
  <c r="J27" i="15"/>
  <c r="J31" i="15"/>
  <c r="J8" i="15"/>
  <c r="J30" i="15"/>
  <c r="J40" i="15"/>
  <c r="J23" i="15"/>
  <c r="J41" i="15"/>
  <c r="J3" i="15"/>
  <c r="J46" i="15"/>
  <c r="F16" i="15"/>
  <c r="J16" i="15" s="1"/>
  <c r="F10" i="15"/>
  <c r="J10" i="15" s="1"/>
  <c r="F42" i="15"/>
  <c r="J42" i="15" s="1"/>
  <c r="F6" i="15"/>
  <c r="F11" i="15"/>
  <c r="F18" i="15"/>
  <c r="J18" i="15" s="1"/>
  <c r="J5" i="15"/>
  <c r="J33" i="15"/>
  <c r="J9" i="15"/>
  <c r="J32" i="15"/>
  <c r="J29" i="15"/>
  <c r="J24" i="15"/>
  <c r="J19" i="15"/>
  <c r="C47" i="15" l="1"/>
  <c r="G47" i="15"/>
  <c r="I47" i="15"/>
  <c r="D47" i="15"/>
  <c r="F47" i="15"/>
  <c r="J6" i="15"/>
  <c r="H47" i="15"/>
  <c r="E47" i="15"/>
  <c r="J12" i="15"/>
  <c r="J43" i="15"/>
  <c r="J44" i="15"/>
  <c r="J26" i="15"/>
  <c r="J37" i="15"/>
  <c r="J20" i="15"/>
  <c r="J4" i="15"/>
  <c r="J47" i="15" s="1"/>
  <c r="J11" i="15"/>
</calcChain>
</file>

<file path=xl/sharedStrings.xml><?xml version="1.0" encoding="utf-8"?>
<sst xmlns="http://schemas.openxmlformats.org/spreadsheetml/2006/main" count="648" uniqueCount="234">
  <si>
    <t>语文</t>
  </si>
  <si>
    <t>数学</t>
  </si>
  <si>
    <t>英语</t>
  </si>
  <si>
    <t>学号</t>
    <phoneticPr fontId="1" type="noConversion"/>
  </si>
  <si>
    <t>C121402</t>
  </si>
  <si>
    <t>C121403</t>
  </si>
  <si>
    <t>C121404</t>
  </si>
  <si>
    <t>C121405</t>
  </si>
  <si>
    <t>C121406</t>
  </si>
  <si>
    <t>C121407</t>
  </si>
  <si>
    <t>C121408</t>
  </si>
  <si>
    <t>C121409</t>
  </si>
  <si>
    <t>C121410</t>
  </si>
  <si>
    <t>C121411</t>
  </si>
  <si>
    <t>C121412</t>
  </si>
  <si>
    <t>C121413</t>
  </si>
  <si>
    <t>C121414</t>
  </si>
  <si>
    <t>C121415</t>
  </si>
  <si>
    <t>C121416</t>
  </si>
  <si>
    <t>C121417</t>
  </si>
  <si>
    <t>C121418</t>
  </si>
  <si>
    <t>C121419</t>
  </si>
  <si>
    <t>C121420</t>
  </si>
  <si>
    <t>C121421</t>
  </si>
  <si>
    <t>C121422</t>
  </si>
  <si>
    <t>C121423</t>
  </si>
  <si>
    <t>C121424</t>
  </si>
  <si>
    <t>C121425</t>
  </si>
  <si>
    <t>C121426</t>
  </si>
  <si>
    <t>C121427</t>
  </si>
  <si>
    <t>C121428</t>
  </si>
  <si>
    <t>C121429</t>
  </si>
  <si>
    <t>C121430</t>
  </si>
  <si>
    <t>C121431</t>
  </si>
  <si>
    <t>C121432</t>
  </si>
  <si>
    <t>C121433</t>
  </si>
  <si>
    <t>C121434</t>
  </si>
  <si>
    <t>C121435</t>
  </si>
  <si>
    <t>C121436</t>
  </si>
  <si>
    <t>C121437</t>
  </si>
  <si>
    <t>C121438</t>
  </si>
  <si>
    <t>C121439</t>
  </si>
  <si>
    <t>C121440</t>
  </si>
  <si>
    <t>C121441</t>
  </si>
  <si>
    <t>C121442</t>
  </si>
  <si>
    <t>C121443</t>
  </si>
  <si>
    <t>C121444</t>
  </si>
  <si>
    <t>C121401</t>
    <phoneticPr fontId="1" type="noConversion"/>
  </si>
  <si>
    <t>姓名</t>
    <phoneticPr fontId="1" type="noConversion"/>
  </si>
  <si>
    <t>物理</t>
    <phoneticPr fontId="1" type="noConversion"/>
  </si>
  <si>
    <t>化学</t>
    <phoneticPr fontId="1" type="noConversion"/>
  </si>
  <si>
    <t>品德</t>
    <phoneticPr fontId="1" type="noConversion"/>
  </si>
  <si>
    <t>总分</t>
    <phoneticPr fontId="1" type="noConversion"/>
  </si>
  <si>
    <t>初三（14）班第一学期期末成绩表</t>
    <phoneticPr fontId="1" type="noConversion"/>
  </si>
  <si>
    <t>学号</t>
    <phoneticPr fontId="1" type="noConversion"/>
  </si>
  <si>
    <t>历史</t>
    <phoneticPr fontId="1" type="noConversion"/>
  </si>
  <si>
    <t>平均分</t>
    <phoneticPr fontId="1" type="noConversion"/>
  </si>
  <si>
    <t>总分排名</t>
    <phoneticPr fontId="1" type="noConversion"/>
  </si>
  <si>
    <t>姓名</t>
    <phoneticPr fontId="1" type="noConversion"/>
  </si>
  <si>
    <t>平时成绩</t>
    <phoneticPr fontId="1" type="noConversion"/>
  </si>
  <si>
    <t>期中成绩</t>
    <phoneticPr fontId="1" type="noConversion"/>
  </si>
  <si>
    <t>期末成绩</t>
    <phoneticPr fontId="1" type="noConversion"/>
  </si>
  <si>
    <t>学期成绩</t>
    <phoneticPr fontId="1" type="noConversion"/>
  </si>
  <si>
    <t>班级名次</t>
    <phoneticPr fontId="1" type="noConversion"/>
  </si>
  <si>
    <t>期末总评</t>
    <phoneticPr fontId="1" type="noConversion"/>
  </si>
  <si>
    <t>身份证号码</t>
  </si>
  <si>
    <t>性别</t>
  </si>
  <si>
    <t>出生日期</t>
  </si>
  <si>
    <t>年龄</t>
  </si>
  <si>
    <t>籍贯</t>
  </si>
  <si>
    <t>湖北</t>
  </si>
  <si>
    <t>北京</t>
  </si>
  <si>
    <t>山西</t>
  </si>
  <si>
    <t>湖南</t>
  </si>
  <si>
    <t>河北</t>
  </si>
  <si>
    <t>山东</t>
  </si>
  <si>
    <t>陕西</t>
  </si>
  <si>
    <t>吉林</t>
  </si>
  <si>
    <t>河南</t>
  </si>
  <si>
    <t>四川</t>
  </si>
  <si>
    <t>安徽</t>
  </si>
  <si>
    <t>云南</t>
  </si>
  <si>
    <t>贵州</t>
  </si>
  <si>
    <t>天津</t>
  </si>
  <si>
    <t>11010519990531542X</t>
  </si>
  <si>
    <t>学号</t>
  </si>
  <si>
    <t>姓名</t>
  </si>
  <si>
    <t>马小军</t>
  </si>
  <si>
    <t>C121301</t>
  </si>
  <si>
    <t>曾令铨</t>
  </si>
  <si>
    <t>C121201</t>
  </si>
  <si>
    <t>张国强</t>
  </si>
  <si>
    <t>孙令煊</t>
  </si>
  <si>
    <t>江晓勇</t>
  </si>
  <si>
    <t>C121001</t>
  </si>
  <si>
    <t>吴小飞</t>
  </si>
  <si>
    <t>姚南</t>
  </si>
  <si>
    <t>杜学江</t>
  </si>
  <si>
    <t>C121401</t>
  </si>
  <si>
    <t>宋子丹</t>
  </si>
  <si>
    <t>吕文伟</t>
  </si>
  <si>
    <t>C120802</t>
  </si>
  <si>
    <t>符坚</t>
  </si>
  <si>
    <t>张杰</t>
  </si>
  <si>
    <t>C120901</t>
  </si>
  <si>
    <t>谢如雪</t>
  </si>
  <si>
    <t>方天宇</t>
  </si>
  <si>
    <t>莫一明</t>
  </si>
  <si>
    <t>徐霞客</t>
  </si>
  <si>
    <t>孙玉敏</t>
  </si>
  <si>
    <t>C121101</t>
  </si>
  <si>
    <t>徐鹏飞</t>
  </si>
  <si>
    <t>张雄杰</t>
  </si>
  <si>
    <t>康秋林</t>
  </si>
  <si>
    <t>陈家洛</t>
  </si>
  <si>
    <t>C121003</t>
  </si>
  <si>
    <t>苏三强</t>
  </si>
  <si>
    <t>陈万地</t>
  </si>
  <si>
    <t>苏国强</t>
  </si>
  <si>
    <t>吉莉莉</t>
  </si>
  <si>
    <t>甄士隐</t>
  </si>
  <si>
    <t>C120801</t>
  </si>
  <si>
    <t>白宏伟</t>
  </si>
  <si>
    <t>C121002</t>
  </si>
  <si>
    <t>毛兰儿</t>
  </si>
  <si>
    <t>王清华</t>
  </si>
  <si>
    <t>C121302</t>
  </si>
  <si>
    <t>黄蓉</t>
  </si>
  <si>
    <t>齐小娟</t>
  </si>
  <si>
    <t>郭晶晶</t>
  </si>
  <si>
    <t>侯登科</t>
  </si>
  <si>
    <t>刘小锋</t>
  </si>
  <si>
    <t>郑菁华</t>
  </si>
  <si>
    <t>习志敏</t>
  </si>
  <si>
    <t>李春娜</t>
  </si>
  <si>
    <t>郎润</t>
  </si>
  <si>
    <t>倪冬声</t>
  </si>
  <si>
    <t>齐飞扬</t>
  </si>
  <si>
    <t>周梦飞</t>
  </si>
  <si>
    <t>钱飞虎</t>
  </si>
  <si>
    <t>C121303</t>
  </si>
  <si>
    <t>侯小文</t>
  </si>
  <si>
    <t>宋子文</t>
  </si>
  <si>
    <t>杜春兰</t>
  </si>
  <si>
    <t>李北冥</t>
  </si>
  <si>
    <t>苏解玉</t>
  </si>
  <si>
    <t>张鹏举</t>
  </si>
  <si>
    <t>郑秀丽</t>
  </si>
  <si>
    <t>孙如红</t>
  </si>
  <si>
    <t>张馥郁</t>
  </si>
  <si>
    <t>刘小红</t>
  </si>
  <si>
    <t>闫朝霞</t>
  </si>
  <si>
    <t>110101200001051054</t>
  </si>
  <si>
    <t>110102199812191513</t>
  </si>
  <si>
    <t>110102199903292713</t>
  </si>
  <si>
    <t>110102199904271532</t>
  </si>
  <si>
    <t>110102199905240451</t>
  </si>
  <si>
    <t>110102199905281913</t>
  </si>
  <si>
    <t>110103199903040920</t>
  </si>
  <si>
    <t>110103199903270623</t>
  </si>
  <si>
    <t>110103199904290936</t>
  </si>
  <si>
    <t>110103199908171548</t>
  </si>
  <si>
    <t>110104199810261737</t>
  </si>
  <si>
    <t>110104199903051216</t>
  </si>
  <si>
    <t>110105199807142140</t>
  </si>
  <si>
    <t>110105199810054517</t>
  </si>
  <si>
    <t>110105199810212519</t>
  </si>
  <si>
    <t>110105199811111135</t>
  </si>
  <si>
    <t>110105199906036123</t>
  </si>
  <si>
    <t>110106199903293913</t>
  </si>
  <si>
    <t>110106199905133052</t>
  </si>
  <si>
    <t>110106199905174819</t>
  </si>
  <si>
    <t>110106199907250970</t>
  </si>
  <si>
    <t>110107199904230930</t>
  </si>
  <si>
    <t>110108199811063791</t>
  </si>
  <si>
    <t>110108199812284251</t>
  </si>
  <si>
    <t>110108199908013724</t>
  </si>
  <si>
    <t>110108200001295479</t>
  </si>
  <si>
    <t>110109199810240031</t>
  </si>
  <si>
    <t>110109199908070328</t>
  </si>
  <si>
    <t>110111199810014018</t>
  </si>
  <si>
    <t>110111199810042027</t>
  </si>
  <si>
    <t>110111199906163022</t>
  </si>
  <si>
    <t>110221199909293625</t>
  </si>
  <si>
    <t>110221200002048335</t>
  </si>
  <si>
    <t>110223199905060558</t>
  </si>
  <si>
    <t>110223199906235661</t>
  </si>
  <si>
    <t>110223199910136635</t>
  </si>
  <si>
    <t>110223200001116380</t>
  </si>
  <si>
    <t>110224199810234821</t>
  </si>
  <si>
    <t>110224199907042031</t>
  </si>
  <si>
    <t>110224200001280026</t>
  </si>
  <si>
    <t>110226199904111420</t>
  </si>
  <si>
    <t>110226199908090053</t>
  </si>
  <si>
    <t>110226199910021915</t>
  </si>
  <si>
    <t>110226199912221659</t>
  </si>
  <si>
    <t>110226199912240017</t>
  </si>
  <si>
    <t>110227199812061545</t>
  </si>
  <si>
    <t>110227199909040059</t>
  </si>
  <si>
    <t>110229199811140023</t>
  </si>
  <si>
    <t>110229199909011331</t>
  </si>
  <si>
    <t>110229199909060831</t>
  </si>
  <si>
    <t>120112199811263741</t>
  </si>
  <si>
    <t>130630199905210048</t>
  </si>
  <si>
    <t>131182199909163825</t>
  </si>
  <si>
    <t>150404199909074122</t>
  </si>
  <si>
    <t>学号</t>
    <phoneticPr fontId="1" type="noConversion"/>
  </si>
  <si>
    <t>平时成绩</t>
    <phoneticPr fontId="1" type="noConversion"/>
  </si>
  <si>
    <t>期中成绩</t>
    <phoneticPr fontId="1" type="noConversion"/>
  </si>
  <si>
    <t>期末成绩</t>
    <phoneticPr fontId="1" type="noConversion"/>
  </si>
  <si>
    <t>班级名次</t>
    <phoneticPr fontId="1" type="noConversion"/>
  </si>
  <si>
    <t>期末总评</t>
    <phoneticPr fontId="1" type="noConversion"/>
  </si>
  <si>
    <t>C121401</t>
    <phoneticPr fontId="1" type="noConversion"/>
  </si>
  <si>
    <t>学号</t>
    <phoneticPr fontId="1" type="noConversion"/>
  </si>
  <si>
    <t>姓名</t>
    <phoneticPr fontId="1" type="noConversion"/>
  </si>
  <si>
    <t>平时成绩</t>
    <phoneticPr fontId="1" type="noConversion"/>
  </si>
  <si>
    <t>期中成绩</t>
    <phoneticPr fontId="1" type="noConversion"/>
  </si>
  <si>
    <t>期末成绩</t>
    <phoneticPr fontId="1" type="noConversion"/>
  </si>
  <si>
    <t>学期成绩</t>
    <phoneticPr fontId="1" type="noConversion"/>
  </si>
  <si>
    <t>C121401</t>
    <phoneticPr fontId="1" type="noConversion"/>
  </si>
  <si>
    <t>姓名</t>
    <phoneticPr fontId="1" type="noConversion"/>
  </si>
  <si>
    <t>学期成绩</t>
    <phoneticPr fontId="1" type="noConversion"/>
  </si>
  <si>
    <t>班级名次</t>
    <phoneticPr fontId="1" type="noConversion"/>
  </si>
  <si>
    <t>期末总评</t>
    <phoneticPr fontId="1" type="noConversion"/>
  </si>
  <si>
    <t>学号</t>
    <phoneticPr fontId="1" type="noConversion"/>
  </si>
  <si>
    <t>姓名</t>
    <phoneticPr fontId="1" type="noConversion"/>
  </si>
  <si>
    <t>平时成绩</t>
    <phoneticPr fontId="1" type="noConversion"/>
  </si>
  <si>
    <t>期中成绩</t>
    <phoneticPr fontId="1" type="noConversion"/>
  </si>
  <si>
    <t>期末成绩</t>
    <phoneticPr fontId="1" type="noConversion"/>
  </si>
  <si>
    <t>学期成绩</t>
    <phoneticPr fontId="1" type="noConversion"/>
  </si>
  <si>
    <t>班级名次</t>
    <phoneticPr fontId="1" type="noConversion"/>
  </si>
  <si>
    <t>期末总评</t>
    <phoneticPr fontId="1" type="noConversion"/>
  </si>
  <si>
    <t>C121401</t>
    <phoneticPr fontId="1" type="noConversion"/>
  </si>
  <si>
    <t>北京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</si>
</sst>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.00_ "/>
  </numFmts>
  <fonts count="12">
    <font>
      <sz val="11"/>
      <color theme="1"/>
      <name val="宋体"/>
      <family val="2"/>
      <charset val="134"/>
      <scheme val="minor"/>
    </font>
    <font>
      <sz val="9"/>
      <name val="宋体"/>
      <family val="2"/>
      <charset val="134"/>
      <scheme val="minor"/>
    </font>
    <font>
      <sz val="12"/>
      <color theme="1"/>
      <name val="Times New Roman"/>
      <family val="1"/>
    </font>
    <font>
      <sz val="11"/>
      <color theme="0"/>
      <name val="宋体"/>
      <family val="2"/>
      <charset val="134"/>
      <scheme val="minor"/>
    </font>
    <font>
      <sz val="18"/>
      <color theme="0"/>
      <name val="宋体"/>
      <family val="3"/>
      <charset val="134"/>
      <scheme val="minor"/>
    </font>
    <font>
      <b/>
      <sz val="14"/>
      <color theme="0"/>
      <name val="宋体"/>
      <family val="3"/>
      <charset val="134"/>
      <scheme val="minor"/>
    </font>
    <font>
      <b/>
      <sz val="14"/>
      <color theme="0"/>
      <name val="宋体"/>
      <family val="2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color theme="0"/>
      <name val="宋体"/>
      <family val="3"/>
      <charset val="134"/>
      <scheme val="minor"/>
    </font>
    <font>
      <b/>
      <sz val="12"/>
      <color theme="0"/>
      <name val="宋体"/>
      <family val="2"/>
      <charset val="134"/>
      <scheme val="minor"/>
    </font>
    <font>
      <b/>
      <sz val="11"/>
      <color theme="1"/>
      <name val="宋体"/>
      <family val="3"/>
      <charset val="134"/>
      <scheme val="minor"/>
    </font>
    <font>
      <sz val="11"/>
      <color rgb="FF333333"/>
      <name val="Microsoft Yahei"/>
      <family val="2"/>
    </font>
  </fonts>
  <fills count="9">
    <fill>
      <patternFill patternType="none"/>
    </fill>
    <fill>
      <patternFill patternType="gray125"/>
    </fill>
    <fill>
      <patternFill patternType="solid">
        <fgColor theme="7"/>
      </patternFill>
    </fill>
    <fill>
      <patternFill patternType="solid">
        <fgColor theme="7"/>
        <bgColor theme="7"/>
      </patternFill>
    </fill>
    <fill>
      <patternFill patternType="solid">
        <fgColor theme="6"/>
        <bgColor theme="6"/>
      </patternFill>
    </fill>
    <fill>
      <patternFill patternType="solid">
        <fgColor theme="7" tint="0.79998168889431442"/>
        <bgColor theme="7" tint="0.79998168889431442"/>
      </patternFill>
    </fill>
    <fill>
      <patternFill patternType="solid">
        <fgColor theme="7" tint="0.79998168889431442"/>
        <bgColor theme="7" tint="0.59999389629810485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00B0F0"/>
        <bgColor indexed="64"/>
      </patternFill>
    </fill>
  </fills>
  <borders count="14">
    <border>
      <left/>
      <right/>
      <top/>
      <bottom/>
      <diagonal/>
    </border>
    <border>
      <left style="thin">
        <color theme="0"/>
      </left>
      <right/>
      <top/>
      <bottom/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 style="thin">
        <color theme="6" tint="0.39997558519241921"/>
      </left>
      <right style="thin">
        <color theme="0"/>
      </right>
      <top style="thin">
        <color theme="6" tint="0.39997558519241921"/>
      </top>
      <bottom/>
      <diagonal/>
    </border>
    <border>
      <left style="thin">
        <color theme="0"/>
      </left>
      <right style="thin">
        <color theme="0"/>
      </right>
      <top style="thin">
        <color theme="6" tint="0.39997558519241921"/>
      </top>
      <bottom/>
      <diagonal/>
    </border>
    <border>
      <left style="thin">
        <color theme="0"/>
      </left>
      <right style="thin">
        <color theme="6" tint="0.39997558519241921"/>
      </right>
      <top style="thin">
        <color theme="6" tint="0.39997558519241921"/>
      </top>
      <bottom/>
      <diagonal/>
    </border>
    <border>
      <left style="thin">
        <color theme="6" tint="0.39997558519241921"/>
      </left>
      <right style="thin">
        <color theme="0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0"/>
      </left>
      <right style="thin">
        <color theme="0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0"/>
      </left>
      <right style="thin">
        <color theme="6" tint="0.39997558519241921"/>
      </right>
      <top style="thin">
        <color theme="6" tint="0.39997558519241921"/>
      </top>
      <bottom style="thin">
        <color theme="6" tint="0.39997558519241921"/>
      </bottom>
      <diagonal/>
    </border>
    <border>
      <left style="thin">
        <color theme="6" tint="0.39997558519241921"/>
      </left>
      <right style="thin">
        <color theme="0"/>
      </right>
      <top/>
      <bottom/>
      <diagonal/>
    </border>
    <border>
      <left style="thin">
        <color theme="0"/>
      </left>
      <right style="thin">
        <color theme="0"/>
      </right>
      <top/>
      <bottom/>
      <diagonal/>
    </border>
    <border>
      <left style="thin">
        <color theme="0"/>
      </left>
      <right style="thin">
        <color theme="6" tint="0.39997558519241921"/>
      </right>
      <top/>
      <bottom/>
      <diagonal/>
    </border>
    <border>
      <left/>
      <right/>
      <top/>
      <bottom style="thick">
        <color theme="0"/>
      </bottom>
      <diagonal/>
    </border>
  </borders>
  <cellStyleXfs count="2">
    <xf numFmtId="0" fontId="0" fillId="0" borderId="0">
      <alignment vertical="center"/>
    </xf>
    <xf numFmtId="0" fontId="3" fillId="2" borderId="0" applyNumberFormat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176" fontId="0" fillId="0" borderId="0" xfId="0" applyNumberFormat="1">
      <alignment vertical="center"/>
    </xf>
    <xf numFmtId="0" fontId="6" fillId="3" borderId="0" xfId="0" applyFont="1" applyFill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76" fontId="2" fillId="5" borderId="2" xfId="0" applyNumberFormat="1" applyFont="1" applyFill="1" applyBorder="1">
      <alignment vertical="center"/>
    </xf>
    <xf numFmtId="176" fontId="2" fillId="6" borderId="2" xfId="0" applyNumberFormat="1" applyFont="1" applyFill="1" applyBorder="1">
      <alignment vertical="center"/>
    </xf>
    <xf numFmtId="176" fontId="2" fillId="5" borderId="2" xfId="0" applyNumberFormat="1" applyFont="1" applyFill="1" applyBorder="1" applyProtection="1">
      <alignment vertical="center"/>
      <protection locked="0"/>
    </xf>
    <xf numFmtId="0" fontId="7" fillId="5" borderId="2" xfId="0" applyFont="1" applyFill="1" applyBorder="1" applyAlignment="1" applyProtection="1">
      <alignment horizontal="center" vertical="center"/>
      <protection locked="0"/>
    </xf>
    <xf numFmtId="0" fontId="2" fillId="5" borderId="3" xfId="0" applyFont="1" applyFill="1" applyBorder="1" applyAlignment="1">
      <alignment horizontal="center" vertical="center"/>
    </xf>
    <xf numFmtId="0" fontId="2" fillId="6" borderId="3" xfId="0" applyFont="1" applyFill="1" applyBorder="1" applyAlignment="1">
      <alignment horizontal="center" vertical="center"/>
    </xf>
    <xf numFmtId="0" fontId="0" fillId="7" borderId="4" xfId="0" applyFont="1" applyFill="1" applyBorder="1" applyAlignment="1">
      <alignment horizontal="center" vertical="center"/>
    </xf>
    <xf numFmtId="0" fontId="0" fillId="7" borderId="5" xfId="0" applyFont="1" applyFill="1" applyBorder="1" applyAlignment="1">
      <alignment horizontal="center" vertical="center"/>
    </xf>
    <xf numFmtId="0" fontId="0" fillId="7" borderId="6" xfId="0" applyFont="1" applyFill="1" applyBorder="1">
      <alignment vertical="center"/>
    </xf>
    <xf numFmtId="0" fontId="0" fillId="7" borderId="8" xfId="0" applyFont="1" applyFill="1" applyBorder="1">
      <alignment vertical="center"/>
    </xf>
    <xf numFmtId="0" fontId="0" fillId="7" borderId="9" xfId="0" applyFont="1" applyFill="1" applyBorder="1">
      <alignment vertical="center"/>
    </xf>
    <xf numFmtId="0" fontId="10" fillId="7" borderId="7" xfId="0" applyFont="1" applyFill="1" applyBorder="1" applyAlignment="1">
      <alignment horizontal="center" vertical="center"/>
    </xf>
    <xf numFmtId="0" fontId="9" fillId="4" borderId="10" xfId="0" applyFont="1" applyFill="1" applyBorder="1" applyAlignment="1">
      <alignment horizontal="center" vertical="center"/>
    </xf>
    <xf numFmtId="0" fontId="8" fillId="4" borderId="11" xfId="0" applyFont="1" applyFill="1" applyBorder="1" applyAlignment="1">
      <alignment horizontal="center" vertical="center"/>
    </xf>
    <xf numFmtId="0" fontId="8" fillId="4" borderId="12" xfId="0" applyFont="1" applyFill="1" applyBorder="1" applyAlignment="1">
      <alignment horizontal="center" vertical="center"/>
    </xf>
    <xf numFmtId="0" fontId="0" fillId="5" borderId="2" xfId="0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11" fillId="0" borderId="0" xfId="0" applyFont="1" applyAlignment="1">
      <alignment horizontal="center" vertical="center"/>
    </xf>
    <xf numFmtId="176" fontId="0" fillId="7" borderId="5" xfId="0" applyNumberFormat="1" applyFont="1" applyFill="1" applyBorder="1">
      <alignment vertical="center"/>
    </xf>
    <xf numFmtId="176" fontId="0" fillId="7" borderId="8" xfId="0" applyNumberFormat="1" applyFont="1" applyFill="1" applyBorder="1">
      <alignment vertical="center"/>
    </xf>
    <xf numFmtId="176" fontId="0" fillId="8" borderId="5" xfId="0" applyNumberFormat="1" applyFont="1" applyFill="1" applyBorder="1">
      <alignment vertical="center"/>
    </xf>
    <xf numFmtId="0" fontId="4" fillId="2" borderId="13" xfId="1" applyFont="1" applyBorder="1" applyAlignment="1">
      <alignment horizontal="center" vertical="center"/>
    </xf>
  </cellXfs>
  <cellStyles count="2">
    <cellStyle name="常规" xfId="0" builtinId="0"/>
    <cellStyle name="强调文字颜色 4" xfId="1" builtinId="41"/>
  </cellStyles>
  <dxfs count="15">
    <dxf>
      <numFmt numFmtId="0" formatCode="General"/>
      <alignment horizontal="center" vertical="center" textRotation="0" wrapText="0" indent="0" justifyLastLine="0" shrinkToFit="0" readingOrder="0"/>
    </dxf>
    <dxf>
      <numFmt numFmtId="0" formatCode="General"/>
      <alignment horizontal="center" vertical="center" textRotation="0" wrapText="0" indent="0" justifyLastLine="0" shrinkToFit="0" readingOrder="0"/>
    </dxf>
    <dxf>
      <numFmt numFmtId="19" formatCode="yyyy/m/d"/>
      <alignment horizontal="center" vertical="center" textRotation="0" wrapText="0" indent="0" justifyLastLine="0" shrinkToFit="0" readingOrder="0"/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font>
        <b/>
        <i val="0"/>
        <color rgb="FFFF0000"/>
      </font>
    </dxf>
    <dxf>
      <alignment horizontal="center" vertical="center" textRotation="0" wrapText="0" indent="0" justifyLastLine="0" shrinkToFit="0" readingOrder="0"/>
    </dxf>
    <dxf>
      <numFmt numFmtId="30" formatCode="@"/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  <dxf>
      <alignment horizontal="center" vertical="center" textRotation="0" wrapText="0" indent="0" justifyLastLine="0" shrinkToFit="0" readingOrder="0"/>
    </dxf>
  </dxfs>
  <tableStyles count="0" defaultTableStyle="TableStyleMedium2" defaultPivotStyle="PivotStyleLight16"/>
  <colors>
    <mruColors>
      <color rgb="FFFFCC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ables/table1.xml><?xml version="1.0" encoding="utf-8"?>
<table xmlns="http://schemas.openxmlformats.org/spreadsheetml/2006/main" id="6" name="表6" displayName="表6" ref="A1:G56" totalsRowShown="0" headerRowDxfId="14" dataDxfId="13">
  <autoFilter ref="A1:G56"/>
  <tableColumns count="7">
    <tableColumn id="1" name="学号" dataDxfId="12"/>
    <tableColumn id="2" name="姓名" dataDxfId="11"/>
    <tableColumn id="3" name="身份证号码" dataDxfId="10"/>
    <tableColumn id="4" name="性别" dataDxfId="1">
      <calculatedColumnFormula>IF(MOD(MID(C2,17,1),2)=1,"男","女")</calculatedColumnFormula>
    </tableColumn>
    <tableColumn id="5" name="出生日期" dataDxfId="2">
      <calculatedColumnFormula>--TEXT(MID(C2,7,8),"0年00月00日")</calculatedColumnFormula>
    </tableColumn>
    <tableColumn id="6" name="年龄" dataDxfId="0">
      <calculatedColumnFormula>DATEDIF(--TEXT(MID(C2,7,8),"0-00-00"),TODAY(),"y")</calculatedColumnFormula>
    </tableColumn>
    <tableColumn id="7" name="籍贯" dataDxfId="9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2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1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4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2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1" Type="http://schemas.openxmlformats.org/officeDocument/2006/relationships/externalLinkPath" Target="/Office2010%20%20&#25913;/&#20108;&#32423;MS&#19977;&#22871;/&#20108;&#32423;MS&#19977;&#22871;/010/&#23398;&#29983;&#25104;&#32489;.xlsx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2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1" Type="http://schemas.openxmlformats.org/officeDocument/2006/relationships/externalLinkPath" Target="/Office2010%20%20&#25913;/&#20108;&#32423;MS&#19977;&#22871;/&#20108;&#32423;MS&#19977;&#22871;/010/&#23398;&#29983;&#25104;&#32489;.xlsx" TargetMode="Externa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2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1" Type="http://schemas.openxmlformats.org/officeDocument/2006/relationships/externalLinkPath" Target="/Office2010%20%20&#25913;/&#20108;&#32423;MS&#19977;&#22871;/&#20108;&#32423;MS&#19977;&#22871;/010/&#23398;&#29983;&#25104;&#32489;.xlsx" TargetMode="Externa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2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1" Type="http://schemas.openxmlformats.org/officeDocument/2006/relationships/externalLinkPath" Target="/Office2010%20%20&#25913;/&#20108;&#32423;MS&#19977;&#22871;/&#20108;&#32423;MS&#19977;&#22871;/010/&#23398;&#29983;&#25104;&#32489;.xlsx" TargetMode="Externa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2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1" Type="http://schemas.openxmlformats.org/officeDocument/2006/relationships/externalLinkPath" Target="/Office2010%20%20&#25913;/&#20108;&#32423;MS&#19977;&#22871;/&#20108;&#32423;MS&#19977;&#22871;/010/&#23398;&#29983;&#25104;&#32489;.xlsx" TargetMode="Externa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2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1" Type="http://schemas.openxmlformats.org/officeDocument/2006/relationships/externalLinkPath" Target="/Office2010%20%20&#25913;/&#20108;&#32423;MS&#19977;&#22871;/&#20108;&#32423;MS&#19977;&#22871;/010/&#23398;&#29983;&#25104;&#32489;.xlsx" TargetMode="External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2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1" Type="http://schemas.openxmlformats.org/officeDocument/2006/relationships/externalLinkPath" Target="/Office2010%20%20&#25913;/&#20108;&#32423;MS&#19977;&#22871;/&#20108;&#32423;MS&#19977;&#22871;/010/&#23398;&#29983;&#25104;&#32489;.xlsx" TargetMode="External"/><Relationship Id="rId4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7030A0"/>
  </sheetPr>
  <dimension ref="A1:G56"/>
  <sheetViews>
    <sheetView tabSelected="1" topLeftCell="A28" workbookViewId="0">
      <selection activeCell="E34" sqref="E34"/>
    </sheetView>
  </sheetViews>
  <sheetFormatPr defaultRowHeight="13.5"/>
  <cols>
    <col min="1" max="1" width="14.625" bestFit="1" customWidth="1"/>
    <col min="2" max="2" width="14.625" customWidth="1"/>
    <col min="3" max="3" width="20.5" customWidth="1"/>
    <col min="4" max="4" width="6.5" customWidth="1"/>
    <col min="5" max="5" width="13.125" customWidth="1"/>
    <col min="6" max="7" width="6.5" customWidth="1"/>
    <col min="9" max="9" width="14.625" bestFit="1" customWidth="1"/>
    <col min="10" max="10" width="20.5" bestFit="1" customWidth="1"/>
    <col min="11" max="11" width="5.25" customWidth="1"/>
    <col min="13" max="14" width="5.25" customWidth="1"/>
  </cols>
  <sheetData>
    <row r="1" spans="1:7">
      <c r="A1" s="20" t="s">
        <v>85</v>
      </c>
      <c r="B1" s="20" t="s">
        <v>86</v>
      </c>
      <c r="C1" s="21" t="s">
        <v>65</v>
      </c>
      <c r="D1" s="20" t="s">
        <v>66</v>
      </c>
      <c r="E1" s="20" t="s">
        <v>67</v>
      </c>
      <c r="F1" s="20" t="s">
        <v>68</v>
      </c>
      <c r="G1" s="20" t="s">
        <v>69</v>
      </c>
    </row>
    <row r="2" spans="1:7" ht="16.5">
      <c r="A2" s="20" t="s">
        <v>19</v>
      </c>
      <c r="B2" s="20" t="s">
        <v>87</v>
      </c>
      <c r="C2" s="21" t="s">
        <v>152</v>
      </c>
      <c r="D2" s="20" t="str">
        <f t="shared" ref="D2:D33" si="0">IF(MOD(MID(C2,17,1),2)=1,"男","女")</f>
        <v>男</v>
      </c>
      <c r="E2" s="22">
        <f t="shared" ref="E2:E33" si="1">--TEXT(MID(C2,7,8),"0年00月00日")</f>
        <v>36530</v>
      </c>
      <c r="F2" s="23">
        <f ca="1">DATEDIF(--TEXT(MID(C2,7,8),"0-00-00"),TODAY(),"y")</f>
        <v>15</v>
      </c>
      <c r="G2" s="20" t="s">
        <v>70</v>
      </c>
    </row>
    <row r="3" spans="1:7" ht="16.5">
      <c r="A3" s="20" t="s">
        <v>88</v>
      </c>
      <c r="B3" s="20" t="s">
        <v>89</v>
      </c>
      <c r="C3" s="21" t="s">
        <v>153</v>
      </c>
      <c r="D3" s="20" t="str">
        <f t="shared" si="0"/>
        <v>男</v>
      </c>
      <c r="E3" s="22">
        <f t="shared" si="1"/>
        <v>36148</v>
      </c>
      <c r="F3" s="23">
        <f t="shared" ref="F3:F56" ca="1" si="2">DATEDIF(--TEXT(MID(C3,7,8),"0-00-00"),TODAY(),"y")</f>
        <v>16</v>
      </c>
      <c r="G3" s="20" t="s">
        <v>233</v>
      </c>
    </row>
    <row r="4" spans="1:7" ht="16.5">
      <c r="A4" s="20" t="s">
        <v>90</v>
      </c>
      <c r="B4" s="20" t="s">
        <v>91</v>
      </c>
      <c r="C4" s="21" t="s">
        <v>154</v>
      </c>
      <c r="D4" s="20" t="str">
        <f t="shared" si="0"/>
        <v>男</v>
      </c>
      <c r="E4" s="22">
        <f t="shared" si="1"/>
        <v>36248</v>
      </c>
      <c r="F4" s="23">
        <f t="shared" ca="1" si="2"/>
        <v>15</v>
      </c>
      <c r="G4" s="20" t="s">
        <v>71</v>
      </c>
    </row>
    <row r="5" spans="1:7" ht="16.5">
      <c r="A5" s="20" t="s">
        <v>26</v>
      </c>
      <c r="B5" s="20" t="s">
        <v>92</v>
      </c>
      <c r="C5" s="21" t="s">
        <v>155</v>
      </c>
      <c r="D5" s="20" t="str">
        <f t="shared" si="0"/>
        <v>男</v>
      </c>
      <c r="E5" s="22">
        <f t="shared" si="1"/>
        <v>36277</v>
      </c>
      <c r="F5" s="23">
        <f t="shared" ca="1" si="2"/>
        <v>15</v>
      </c>
      <c r="G5" s="20" t="s">
        <v>71</v>
      </c>
    </row>
    <row r="6" spans="1:7" ht="16.5">
      <c r="A6" s="20" t="s">
        <v>6</v>
      </c>
      <c r="B6" s="20" t="s">
        <v>93</v>
      </c>
      <c r="C6" s="21" t="s">
        <v>156</v>
      </c>
      <c r="D6" s="20" t="str">
        <f t="shared" si="0"/>
        <v>男</v>
      </c>
      <c r="E6" s="22">
        <f t="shared" si="1"/>
        <v>36304</v>
      </c>
      <c r="F6" s="23">
        <f t="shared" ca="1" si="2"/>
        <v>15</v>
      </c>
      <c r="G6" s="20" t="s">
        <v>72</v>
      </c>
    </row>
    <row r="7" spans="1:7" ht="16.5">
      <c r="A7" s="20" t="s">
        <v>94</v>
      </c>
      <c r="B7" s="20" t="s">
        <v>95</v>
      </c>
      <c r="C7" s="21" t="s">
        <v>157</v>
      </c>
      <c r="D7" s="20" t="str">
        <f t="shared" si="0"/>
        <v>男</v>
      </c>
      <c r="E7" s="22">
        <f t="shared" si="1"/>
        <v>36308</v>
      </c>
      <c r="F7" s="23">
        <f t="shared" ca="1" si="2"/>
        <v>15</v>
      </c>
      <c r="G7" s="20" t="s">
        <v>71</v>
      </c>
    </row>
    <row r="8" spans="1:7" ht="16.5">
      <c r="A8" s="20" t="s">
        <v>24</v>
      </c>
      <c r="B8" s="20" t="s">
        <v>96</v>
      </c>
      <c r="C8" s="21" t="s">
        <v>158</v>
      </c>
      <c r="D8" s="20" t="str">
        <f t="shared" si="0"/>
        <v>女</v>
      </c>
      <c r="E8" s="22">
        <f t="shared" si="1"/>
        <v>36223</v>
      </c>
      <c r="F8" s="23">
        <f t="shared" ca="1" si="2"/>
        <v>15</v>
      </c>
      <c r="G8" s="20" t="s">
        <v>71</v>
      </c>
    </row>
    <row r="9" spans="1:7" ht="16.5">
      <c r="A9" s="20" t="s">
        <v>27</v>
      </c>
      <c r="B9" s="20" t="s">
        <v>97</v>
      </c>
      <c r="C9" s="21" t="s">
        <v>159</v>
      </c>
      <c r="D9" s="20" t="str">
        <f t="shared" si="0"/>
        <v>女</v>
      </c>
      <c r="E9" s="22">
        <f t="shared" si="1"/>
        <v>36246</v>
      </c>
      <c r="F9" s="23">
        <f t="shared" ca="1" si="2"/>
        <v>15</v>
      </c>
      <c r="G9" s="20" t="s">
        <v>71</v>
      </c>
    </row>
    <row r="10" spans="1:7" ht="16.5">
      <c r="A10" s="20" t="s">
        <v>98</v>
      </c>
      <c r="B10" s="20" t="s">
        <v>99</v>
      </c>
      <c r="C10" s="21" t="s">
        <v>160</v>
      </c>
      <c r="D10" s="20" t="str">
        <f t="shared" si="0"/>
        <v>男</v>
      </c>
      <c r="E10" s="22">
        <f t="shared" si="1"/>
        <v>36279</v>
      </c>
      <c r="F10" s="23">
        <f t="shared" ca="1" si="2"/>
        <v>15</v>
      </c>
      <c r="G10" s="20" t="s">
        <v>71</v>
      </c>
    </row>
    <row r="11" spans="1:7" ht="16.5">
      <c r="A11" s="20" t="s">
        <v>41</v>
      </c>
      <c r="B11" s="20" t="s">
        <v>100</v>
      </c>
      <c r="C11" s="21" t="s">
        <v>161</v>
      </c>
      <c r="D11" s="20" t="str">
        <f t="shared" si="0"/>
        <v>女</v>
      </c>
      <c r="E11" s="22">
        <f t="shared" si="1"/>
        <v>36389</v>
      </c>
      <c r="F11" s="23">
        <f t="shared" ca="1" si="2"/>
        <v>15</v>
      </c>
      <c r="G11" s="20" t="s">
        <v>73</v>
      </c>
    </row>
    <row r="12" spans="1:7" ht="16.5">
      <c r="A12" s="20" t="s">
        <v>101</v>
      </c>
      <c r="B12" s="20" t="s">
        <v>102</v>
      </c>
      <c r="C12" s="21" t="s">
        <v>162</v>
      </c>
      <c r="D12" s="20" t="str">
        <f t="shared" si="0"/>
        <v>男</v>
      </c>
      <c r="E12" s="22">
        <f t="shared" si="1"/>
        <v>36094</v>
      </c>
      <c r="F12" s="23">
        <f t="shared" ca="1" si="2"/>
        <v>16</v>
      </c>
      <c r="G12" s="20" t="s">
        <v>72</v>
      </c>
    </row>
    <row r="13" spans="1:7" ht="16.5">
      <c r="A13" s="20" t="s">
        <v>13</v>
      </c>
      <c r="B13" s="20" t="s">
        <v>103</v>
      </c>
      <c r="C13" s="21" t="s">
        <v>163</v>
      </c>
      <c r="D13" s="20" t="str">
        <f t="shared" si="0"/>
        <v>男</v>
      </c>
      <c r="E13" s="22">
        <f t="shared" si="1"/>
        <v>36224</v>
      </c>
      <c r="F13" s="23">
        <f t="shared" ca="1" si="2"/>
        <v>15</v>
      </c>
      <c r="G13" s="20" t="s">
        <v>71</v>
      </c>
    </row>
    <row r="14" spans="1:7" ht="16.5">
      <c r="A14" s="20" t="s">
        <v>104</v>
      </c>
      <c r="B14" s="20" t="s">
        <v>105</v>
      </c>
      <c r="C14" s="21" t="s">
        <v>164</v>
      </c>
      <c r="D14" s="20" t="str">
        <f t="shared" si="0"/>
        <v>女</v>
      </c>
      <c r="E14" s="22">
        <f t="shared" si="1"/>
        <v>35990</v>
      </c>
      <c r="F14" s="23">
        <f t="shared" ca="1" si="2"/>
        <v>16</v>
      </c>
      <c r="G14" s="20" t="s">
        <v>71</v>
      </c>
    </row>
    <row r="15" spans="1:7" ht="16.5">
      <c r="A15" s="20" t="s">
        <v>42</v>
      </c>
      <c r="B15" s="20" t="s">
        <v>106</v>
      </c>
      <c r="C15" s="21" t="s">
        <v>165</v>
      </c>
      <c r="D15" s="20" t="str">
        <f t="shared" si="0"/>
        <v>男</v>
      </c>
      <c r="E15" s="22">
        <f t="shared" si="1"/>
        <v>36073</v>
      </c>
      <c r="F15" s="23">
        <f t="shared" ca="1" si="2"/>
        <v>16</v>
      </c>
      <c r="G15" s="20" t="s">
        <v>74</v>
      </c>
    </row>
    <row r="16" spans="1:7" ht="16.5">
      <c r="A16" s="20" t="s">
        <v>15</v>
      </c>
      <c r="B16" s="20" t="s">
        <v>107</v>
      </c>
      <c r="C16" s="21" t="s">
        <v>166</v>
      </c>
      <c r="D16" s="20" t="str">
        <f t="shared" si="0"/>
        <v>男</v>
      </c>
      <c r="E16" s="22">
        <f t="shared" si="1"/>
        <v>36089</v>
      </c>
      <c r="F16" s="23">
        <f t="shared" ca="1" si="2"/>
        <v>16</v>
      </c>
      <c r="G16" s="20" t="s">
        <v>71</v>
      </c>
    </row>
    <row r="17" spans="1:7" ht="16.5">
      <c r="A17" s="20" t="s">
        <v>25</v>
      </c>
      <c r="B17" s="20" t="s">
        <v>108</v>
      </c>
      <c r="C17" s="21" t="s">
        <v>167</v>
      </c>
      <c r="D17" s="20" t="str">
        <f t="shared" si="0"/>
        <v>男</v>
      </c>
      <c r="E17" s="22">
        <f t="shared" si="1"/>
        <v>36110</v>
      </c>
      <c r="F17" s="23">
        <f t="shared" ca="1" si="2"/>
        <v>16</v>
      </c>
      <c r="G17" s="20" t="s">
        <v>71</v>
      </c>
    </row>
    <row r="18" spans="1:7" ht="16.5">
      <c r="A18" s="20" t="s">
        <v>34</v>
      </c>
      <c r="B18" s="20" t="s">
        <v>109</v>
      </c>
      <c r="C18" s="21" t="s">
        <v>168</v>
      </c>
      <c r="D18" s="20" t="str">
        <f t="shared" si="0"/>
        <v>女</v>
      </c>
      <c r="E18" s="22">
        <f t="shared" si="1"/>
        <v>36314</v>
      </c>
      <c r="F18" s="23">
        <f t="shared" ca="1" si="2"/>
        <v>15</v>
      </c>
      <c r="G18" s="20" t="s">
        <v>75</v>
      </c>
    </row>
    <row r="19" spans="1:7" ht="16.5">
      <c r="A19" s="20" t="s">
        <v>110</v>
      </c>
      <c r="B19" s="20" t="s">
        <v>111</v>
      </c>
      <c r="C19" s="21" t="s">
        <v>169</v>
      </c>
      <c r="D19" s="20" t="str">
        <f t="shared" si="0"/>
        <v>男</v>
      </c>
      <c r="E19" s="22">
        <f t="shared" si="1"/>
        <v>36248</v>
      </c>
      <c r="F19" s="23">
        <f t="shared" ca="1" si="2"/>
        <v>15</v>
      </c>
      <c r="G19" s="20" t="s">
        <v>76</v>
      </c>
    </row>
    <row r="20" spans="1:7" ht="16.5">
      <c r="A20" s="20" t="s">
        <v>5</v>
      </c>
      <c r="B20" s="20" t="s">
        <v>112</v>
      </c>
      <c r="C20" s="21" t="s">
        <v>170</v>
      </c>
      <c r="D20" s="20" t="str">
        <f t="shared" si="0"/>
        <v>男</v>
      </c>
      <c r="E20" s="22">
        <f t="shared" si="1"/>
        <v>36293</v>
      </c>
      <c r="F20" s="23">
        <f t="shared" ca="1" si="2"/>
        <v>15</v>
      </c>
      <c r="G20" s="20" t="s">
        <v>71</v>
      </c>
    </row>
    <row r="21" spans="1:7" ht="16.5">
      <c r="A21" s="20" t="s">
        <v>39</v>
      </c>
      <c r="B21" s="20" t="s">
        <v>113</v>
      </c>
      <c r="C21" s="21" t="s">
        <v>171</v>
      </c>
      <c r="D21" s="20" t="str">
        <f t="shared" si="0"/>
        <v>男</v>
      </c>
      <c r="E21" s="22">
        <f t="shared" si="1"/>
        <v>36297</v>
      </c>
      <c r="F21" s="23">
        <f t="shared" ca="1" si="2"/>
        <v>15</v>
      </c>
      <c r="G21" s="20" t="s">
        <v>74</v>
      </c>
    </row>
    <row r="22" spans="1:7" ht="16.5">
      <c r="A22" s="20" t="s">
        <v>22</v>
      </c>
      <c r="B22" s="20" t="s">
        <v>114</v>
      </c>
      <c r="C22" s="21" t="s">
        <v>172</v>
      </c>
      <c r="D22" s="20" t="str">
        <f t="shared" si="0"/>
        <v>男</v>
      </c>
      <c r="E22" s="22">
        <f t="shared" si="1"/>
        <v>36366</v>
      </c>
      <c r="F22" s="23">
        <f t="shared" ca="1" si="2"/>
        <v>15</v>
      </c>
      <c r="G22" s="20" t="s">
        <v>77</v>
      </c>
    </row>
    <row r="23" spans="1:7" ht="16.5">
      <c r="A23" s="20" t="s">
        <v>115</v>
      </c>
      <c r="B23" s="20" t="s">
        <v>116</v>
      </c>
      <c r="C23" s="21" t="s">
        <v>173</v>
      </c>
      <c r="D23" s="20" t="str">
        <f t="shared" si="0"/>
        <v>男</v>
      </c>
      <c r="E23" s="22">
        <f t="shared" si="1"/>
        <v>36273</v>
      </c>
      <c r="F23" s="23">
        <f t="shared" ca="1" si="2"/>
        <v>15</v>
      </c>
      <c r="G23" s="20" t="s">
        <v>78</v>
      </c>
    </row>
    <row r="24" spans="1:7" ht="16.5">
      <c r="A24" s="20" t="s">
        <v>30</v>
      </c>
      <c r="B24" s="20" t="s">
        <v>117</v>
      </c>
      <c r="C24" s="21" t="s">
        <v>174</v>
      </c>
      <c r="D24" s="20" t="str">
        <f t="shared" si="0"/>
        <v>男</v>
      </c>
      <c r="E24" s="22">
        <f t="shared" si="1"/>
        <v>36105</v>
      </c>
      <c r="F24" s="23">
        <f t="shared" ca="1" si="2"/>
        <v>16</v>
      </c>
      <c r="G24" s="20" t="s">
        <v>74</v>
      </c>
    </row>
    <row r="25" spans="1:7" ht="16.5">
      <c r="A25" s="20" t="s">
        <v>12</v>
      </c>
      <c r="B25" s="20" t="s">
        <v>118</v>
      </c>
      <c r="C25" s="21" t="s">
        <v>175</v>
      </c>
      <c r="D25" s="20" t="str">
        <f t="shared" si="0"/>
        <v>男</v>
      </c>
      <c r="E25" s="22">
        <f t="shared" si="1"/>
        <v>36157</v>
      </c>
      <c r="F25" s="23">
        <f t="shared" ca="1" si="2"/>
        <v>16</v>
      </c>
      <c r="G25" s="20" t="s">
        <v>75</v>
      </c>
    </row>
    <row r="26" spans="1:7" ht="16.5">
      <c r="A26" s="20" t="s">
        <v>14</v>
      </c>
      <c r="B26" s="20" t="s">
        <v>119</v>
      </c>
      <c r="C26" s="21" t="s">
        <v>176</v>
      </c>
      <c r="D26" s="20" t="str">
        <f t="shared" si="0"/>
        <v>女</v>
      </c>
      <c r="E26" s="22">
        <f t="shared" si="1"/>
        <v>36373</v>
      </c>
      <c r="F26" s="23">
        <f t="shared" ca="1" si="2"/>
        <v>15</v>
      </c>
      <c r="G26" s="20" t="s">
        <v>78</v>
      </c>
    </row>
    <row r="27" spans="1:7" ht="16.5">
      <c r="A27" s="20" t="s">
        <v>9</v>
      </c>
      <c r="B27" s="20" t="s">
        <v>120</v>
      </c>
      <c r="C27" s="21" t="s">
        <v>177</v>
      </c>
      <c r="D27" s="20" t="str">
        <f t="shared" si="0"/>
        <v>男</v>
      </c>
      <c r="E27" s="22">
        <f t="shared" si="1"/>
        <v>36554</v>
      </c>
      <c r="F27" s="23">
        <f t="shared" ca="1" si="2"/>
        <v>15</v>
      </c>
      <c r="G27" s="20" t="s">
        <v>72</v>
      </c>
    </row>
    <row r="28" spans="1:7" ht="16.5">
      <c r="A28" s="20" t="s">
        <v>121</v>
      </c>
      <c r="B28" s="20" t="s">
        <v>122</v>
      </c>
      <c r="C28" s="21" t="s">
        <v>178</v>
      </c>
      <c r="D28" s="20" t="str">
        <f t="shared" si="0"/>
        <v>男</v>
      </c>
      <c r="E28" s="22">
        <f t="shared" si="1"/>
        <v>36092</v>
      </c>
      <c r="F28" s="23">
        <f t="shared" ca="1" si="2"/>
        <v>16</v>
      </c>
      <c r="G28" s="20" t="s">
        <v>79</v>
      </c>
    </row>
    <row r="29" spans="1:7" ht="16.5">
      <c r="A29" s="20" t="s">
        <v>123</v>
      </c>
      <c r="B29" s="20" t="s">
        <v>124</v>
      </c>
      <c r="C29" s="21" t="s">
        <v>179</v>
      </c>
      <c r="D29" s="20" t="str">
        <f t="shared" si="0"/>
        <v>女</v>
      </c>
      <c r="E29" s="22">
        <f t="shared" si="1"/>
        <v>36379</v>
      </c>
      <c r="F29" s="23">
        <f t="shared" ca="1" si="2"/>
        <v>15</v>
      </c>
      <c r="G29" s="20" t="s">
        <v>80</v>
      </c>
    </row>
    <row r="30" spans="1:7" ht="16.5">
      <c r="A30" s="20" t="s">
        <v>35</v>
      </c>
      <c r="B30" s="20" t="s">
        <v>125</v>
      </c>
      <c r="C30" s="21" t="s">
        <v>180</v>
      </c>
      <c r="D30" s="20" t="str">
        <f t="shared" si="0"/>
        <v>男</v>
      </c>
      <c r="E30" s="22">
        <f t="shared" si="1"/>
        <v>36069</v>
      </c>
      <c r="F30" s="23">
        <f t="shared" ca="1" si="2"/>
        <v>16</v>
      </c>
      <c r="G30" s="20" t="s">
        <v>81</v>
      </c>
    </row>
    <row r="31" spans="1:7" ht="16.5">
      <c r="A31" s="20" t="s">
        <v>126</v>
      </c>
      <c r="B31" s="20" t="s">
        <v>127</v>
      </c>
      <c r="C31" s="21" t="s">
        <v>181</v>
      </c>
      <c r="D31" s="20" t="str">
        <f t="shared" si="0"/>
        <v>女</v>
      </c>
      <c r="E31" s="22">
        <f t="shared" si="1"/>
        <v>36072</v>
      </c>
      <c r="F31" s="23">
        <f t="shared" ca="1" si="2"/>
        <v>16</v>
      </c>
      <c r="G31" s="20" t="s">
        <v>82</v>
      </c>
    </row>
    <row r="32" spans="1:7" ht="16.5">
      <c r="A32" s="20" t="s">
        <v>7</v>
      </c>
      <c r="B32" s="20" t="s">
        <v>128</v>
      </c>
      <c r="C32" s="21" t="s">
        <v>182</v>
      </c>
      <c r="D32" s="20" t="str">
        <f t="shared" si="0"/>
        <v>女</v>
      </c>
      <c r="E32" s="22">
        <f t="shared" si="1"/>
        <v>36327</v>
      </c>
      <c r="F32" s="23">
        <f t="shared" ca="1" si="2"/>
        <v>15</v>
      </c>
      <c r="G32" s="20" t="s">
        <v>71</v>
      </c>
    </row>
    <row r="33" spans="1:7" ht="16.5">
      <c r="A33" s="20" t="s">
        <v>16</v>
      </c>
      <c r="B33" s="20" t="s">
        <v>129</v>
      </c>
      <c r="C33" s="21" t="s">
        <v>183</v>
      </c>
      <c r="D33" s="20" t="str">
        <f t="shared" si="0"/>
        <v>女</v>
      </c>
      <c r="E33" s="22">
        <f t="shared" si="1"/>
        <v>36432</v>
      </c>
      <c r="F33" s="23">
        <f t="shared" ca="1" si="2"/>
        <v>15</v>
      </c>
      <c r="G33" s="20" t="s">
        <v>71</v>
      </c>
    </row>
    <row r="34" spans="1:7" ht="16.5">
      <c r="A34" s="20" t="s">
        <v>17</v>
      </c>
      <c r="B34" s="20" t="s">
        <v>130</v>
      </c>
      <c r="C34" s="21" t="s">
        <v>184</v>
      </c>
      <c r="D34" s="20" t="str">
        <f t="shared" ref="D34:D56" si="3">IF(MOD(MID(C34,17,1),2)=1,"男","女")</f>
        <v>男</v>
      </c>
      <c r="E34" s="22">
        <f t="shared" ref="E34:E56" si="4">--TEXT(MID(C34,7,8),"0年00月00日")</f>
        <v>36560</v>
      </c>
      <c r="F34" s="23">
        <f t="shared" ca="1" si="2"/>
        <v>14</v>
      </c>
      <c r="G34" s="20" t="s">
        <v>71</v>
      </c>
    </row>
    <row r="35" spans="1:7" ht="16.5">
      <c r="A35" s="20" t="s">
        <v>32</v>
      </c>
      <c r="B35" s="20" t="s">
        <v>131</v>
      </c>
      <c r="C35" s="21" t="s">
        <v>185</v>
      </c>
      <c r="D35" s="20" t="str">
        <f t="shared" si="3"/>
        <v>男</v>
      </c>
      <c r="E35" s="22">
        <f t="shared" si="4"/>
        <v>36286</v>
      </c>
      <c r="F35" s="23">
        <f t="shared" ca="1" si="2"/>
        <v>15</v>
      </c>
      <c r="G35" s="20" t="s">
        <v>72</v>
      </c>
    </row>
    <row r="36" spans="1:7" ht="16.5">
      <c r="A36" s="20" t="s">
        <v>4</v>
      </c>
      <c r="B36" s="20" t="s">
        <v>132</v>
      </c>
      <c r="C36" s="21" t="s">
        <v>186</v>
      </c>
      <c r="D36" s="20" t="str">
        <f t="shared" si="3"/>
        <v>女</v>
      </c>
      <c r="E36" s="22">
        <f t="shared" si="4"/>
        <v>36334</v>
      </c>
      <c r="F36" s="23">
        <f t="shared" ca="1" si="2"/>
        <v>15</v>
      </c>
      <c r="G36" s="20" t="s">
        <v>71</v>
      </c>
    </row>
    <row r="37" spans="1:7" ht="16.5">
      <c r="A37" s="20" t="s">
        <v>44</v>
      </c>
      <c r="B37" s="20" t="s">
        <v>133</v>
      </c>
      <c r="C37" s="21" t="s">
        <v>187</v>
      </c>
      <c r="D37" s="20" t="str">
        <f t="shared" si="3"/>
        <v>男</v>
      </c>
      <c r="E37" s="22">
        <f t="shared" si="4"/>
        <v>36446</v>
      </c>
      <c r="F37" s="23">
        <f t="shared" ca="1" si="2"/>
        <v>15</v>
      </c>
      <c r="G37" s="20" t="s">
        <v>71</v>
      </c>
    </row>
    <row r="38" spans="1:7" ht="16.5">
      <c r="A38" s="20" t="s">
        <v>36</v>
      </c>
      <c r="B38" s="20" t="s">
        <v>134</v>
      </c>
      <c r="C38" s="21" t="s">
        <v>188</v>
      </c>
      <c r="D38" s="20" t="str">
        <f t="shared" si="3"/>
        <v>女</v>
      </c>
      <c r="E38" s="22">
        <f t="shared" si="4"/>
        <v>36536</v>
      </c>
      <c r="F38" s="23">
        <f t="shared" ca="1" si="2"/>
        <v>15</v>
      </c>
      <c r="G38" s="20" t="s">
        <v>71</v>
      </c>
    </row>
    <row r="39" spans="1:7" ht="16.5">
      <c r="A39" s="20" t="s">
        <v>43</v>
      </c>
      <c r="B39" s="20" t="s">
        <v>135</v>
      </c>
      <c r="C39" s="21" t="s">
        <v>189</v>
      </c>
      <c r="D39" s="20" t="str">
        <f t="shared" si="3"/>
        <v>女</v>
      </c>
      <c r="E39" s="22">
        <f t="shared" si="4"/>
        <v>36091</v>
      </c>
      <c r="F39" s="23">
        <f t="shared" ca="1" si="2"/>
        <v>16</v>
      </c>
      <c r="G39" s="20" t="s">
        <v>71</v>
      </c>
    </row>
    <row r="40" spans="1:7" ht="16.5">
      <c r="A40" s="20" t="s">
        <v>37</v>
      </c>
      <c r="B40" s="20" t="s">
        <v>136</v>
      </c>
      <c r="C40" s="21" t="s">
        <v>190</v>
      </c>
      <c r="D40" s="20" t="str">
        <f t="shared" si="3"/>
        <v>男</v>
      </c>
      <c r="E40" s="22">
        <f t="shared" si="4"/>
        <v>36345</v>
      </c>
      <c r="F40" s="23">
        <f t="shared" ca="1" si="2"/>
        <v>15</v>
      </c>
      <c r="G40" s="20" t="s">
        <v>71</v>
      </c>
    </row>
    <row r="41" spans="1:7" ht="16.5">
      <c r="A41" s="20" t="s">
        <v>28</v>
      </c>
      <c r="B41" s="20" t="s">
        <v>137</v>
      </c>
      <c r="C41" s="21" t="s">
        <v>191</v>
      </c>
      <c r="D41" s="20" t="str">
        <f t="shared" si="3"/>
        <v>女</v>
      </c>
      <c r="E41" s="22">
        <f t="shared" si="4"/>
        <v>36553</v>
      </c>
      <c r="F41" s="23">
        <f t="shared" ca="1" si="2"/>
        <v>15</v>
      </c>
      <c r="G41" s="20" t="s">
        <v>83</v>
      </c>
    </row>
    <row r="42" spans="1:7" ht="16.5">
      <c r="A42" s="20" t="s">
        <v>10</v>
      </c>
      <c r="B42" s="20" t="s">
        <v>138</v>
      </c>
      <c r="C42" s="21" t="s">
        <v>192</v>
      </c>
      <c r="D42" s="20" t="str">
        <f t="shared" si="3"/>
        <v>女</v>
      </c>
      <c r="E42" s="22">
        <f t="shared" si="4"/>
        <v>36261</v>
      </c>
      <c r="F42" s="23">
        <f t="shared" ca="1" si="2"/>
        <v>15</v>
      </c>
      <c r="G42" s="20" t="s">
        <v>71</v>
      </c>
    </row>
    <row r="43" spans="1:7" ht="16.5">
      <c r="A43" s="20" t="s">
        <v>40</v>
      </c>
      <c r="B43" s="20" t="s">
        <v>139</v>
      </c>
      <c r="C43" s="21" t="s">
        <v>193</v>
      </c>
      <c r="D43" s="20" t="str">
        <f t="shared" si="3"/>
        <v>男</v>
      </c>
      <c r="E43" s="22">
        <f t="shared" si="4"/>
        <v>36381</v>
      </c>
      <c r="F43" s="23">
        <f t="shared" ca="1" si="2"/>
        <v>15</v>
      </c>
      <c r="G43" s="20" t="s">
        <v>71</v>
      </c>
    </row>
    <row r="44" spans="1:7" ht="16.5">
      <c r="A44" s="20" t="s">
        <v>140</v>
      </c>
      <c r="B44" s="20" t="s">
        <v>141</v>
      </c>
      <c r="C44" s="21" t="s">
        <v>194</v>
      </c>
      <c r="D44" s="20" t="str">
        <f t="shared" si="3"/>
        <v>男</v>
      </c>
      <c r="E44" s="22">
        <f t="shared" si="4"/>
        <v>36435</v>
      </c>
      <c r="F44" s="23">
        <f t="shared" ca="1" si="2"/>
        <v>15</v>
      </c>
      <c r="G44" s="20" t="s">
        <v>81</v>
      </c>
    </row>
    <row r="45" spans="1:7" ht="16.5">
      <c r="A45" s="20" t="s">
        <v>31</v>
      </c>
      <c r="B45" s="20" t="s">
        <v>91</v>
      </c>
      <c r="C45" s="21" t="s">
        <v>195</v>
      </c>
      <c r="D45" s="20" t="str">
        <f t="shared" si="3"/>
        <v>男</v>
      </c>
      <c r="E45" s="22">
        <f t="shared" si="4"/>
        <v>36516</v>
      </c>
      <c r="F45" s="23">
        <f t="shared" ca="1" si="2"/>
        <v>15</v>
      </c>
      <c r="G45" s="20" t="s">
        <v>71</v>
      </c>
    </row>
    <row r="46" spans="1:7" ht="16.5">
      <c r="A46" s="20" t="s">
        <v>18</v>
      </c>
      <c r="B46" s="20" t="s">
        <v>142</v>
      </c>
      <c r="C46" s="21" t="s">
        <v>196</v>
      </c>
      <c r="D46" s="20" t="str">
        <f t="shared" si="3"/>
        <v>男</v>
      </c>
      <c r="E46" s="22">
        <f t="shared" si="4"/>
        <v>36518</v>
      </c>
      <c r="F46" s="23">
        <f t="shared" ca="1" si="2"/>
        <v>15</v>
      </c>
      <c r="G46" s="20" t="s">
        <v>71</v>
      </c>
    </row>
    <row r="47" spans="1:7" ht="16.5">
      <c r="A47" s="20" t="s">
        <v>11</v>
      </c>
      <c r="B47" s="20" t="s">
        <v>143</v>
      </c>
      <c r="C47" s="21" t="s">
        <v>197</v>
      </c>
      <c r="D47" s="20" t="str">
        <f t="shared" si="3"/>
        <v>女</v>
      </c>
      <c r="E47" s="22">
        <f t="shared" si="4"/>
        <v>36135</v>
      </c>
      <c r="F47" s="23">
        <f t="shared" ca="1" si="2"/>
        <v>16</v>
      </c>
      <c r="G47" s="20" t="s">
        <v>71</v>
      </c>
    </row>
    <row r="48" spans="1:7" ht="16.5">
      <c r="A48" s="20" t="s">
        <v>46</v>
      </c>
      <c r="B48" s="20" t="s">
        <v>144</v>
      </c>
      <c r="C48" s="21" t="s">
        <v>198</v>
      </c>
      <c r="D48" s="20" t="str">
        <f t="shared" si="3"/>
        <v>男</v>
      </c>
      <c r="E48" s="22">
        <f t="shared" si="4"/>
        <v>36407</v>
      </c>
      <c r="F48" s="23">
        <f t="shared" ca="1" si="2"/>
        <v>15</v>
      </c>
      <c r="G48" s="20" t="s">
        <v>73</v>
      </c>
    </row>
    <row r="49" spans="1:7" ht="16.5">
      <c r="A49" s="20" t="s">
        <v>29</v>
      </c>
      <c r="B49" s="20" t="s">
        <v>145</v>
      </c>
      <c r="C49" s="21" t="s">
        <v>199</v>
      </c>
      <c r="D49" s="20" t="str">
        <f t="shared" si="3"/>
        <v>女</v>
      </c>
      <c r="E49" s="22">
        <f t="shared" si="4"/>
        <v>36113</v>
      </c>
      <c r="F49" s="23">
        <f t="shared" ca="1" si="2"/>
        <v>16</v>
      </c>
      <c r="G49" s="20" t="s">
        <v>71</v>
      </c>
    </row>
    <row r="50" spans="1:7" ht="16.5">
      <c r="A50" s="20" t="s">
        <v>33</v>
      </c>
      <c r="B50" s="20" t="s">
        <v>146</v>
      </c>
      <c r="C50" s="21" t="s">
        <v>200</v>
      </c>
      <c r="D50" s="20" t="str">
        <f t="shared" si="3"/>
        <v>男</v>
      </c>
      <c r="E50" s="22">
        <f t="shared" si="4"/>
        <v>36404</v>
      </c>
      <c r="F50" s="23">
        <f t="shared" ca="1" si="2"/>
        <v>15</v>
      </c>
      <c r="G50" s="20" t="s">
        <v>71</v>
      </c>
    </row>
    <row r="51" spans="1:7" ht="16.5">
      <c r="A51" s="20" t="s">
        <v>23</v>
      </c>
      <c r="B51" s="20" t="s">
        <v>91</v>
      </c>
      <c r="C51" s="21" t="s">
        <v>201</v>
      </c>
      <c r="D51" s="20" t="str">
        <f t="shared" si="3"/>
        <v>男</v>
      </c>
      <c r="E51" s="22">
        <f t="shared" si="4"/>
        <v>36409</v>
      </c>
      <c r="F51" s="23">
        <f t="shared" ca="1" si="2"/>
        <v>15</v>
      </c>
      <c r="G51" s="20" t="s">
        <v>70</v>
      </c>
    </row>
    <row r="52" spans="1:7" ht="16.5">
      <c r="A52" s="20" t="s">
        <v>20</v>
      </c>
      <c r="B52" s="20" t="s">
        <v>147</v>
      </c>
      <c r="C52" s="21" t="s">
        <v>202</v>
      </c>
      <c r="D52" s="20" t="str">
        <f t="shared" si="3"/>
        <v>女</v>
      </c>
      <c r="E52" s="22">
        <f t="shared" si="4"/>
        <v>36125</v>
      </c>
      <c r="F52" s="23">
        <f t="shared" ca="1" si="2"/>
        <v>16</v>
      </c>
      <c r="G52" s="20" t="s">
        <v>71</v>
      </c>
    </row>
    <row r="53" spans="1:7" ht="16.5">
      <c r="A53" s="20" t="s">
        <v>8</v>
      </c>
      <c r="B53" s="20" t="s">
        <v>148</v>
      </c>
      <c r="C53" s="21" t="s">
        <v>203</v>
      </c>
      <c r="D53" s="20" t="str">
        <f t="shared" si="3"/>
        <v>女</v>
      </c>
      <c r="E53" s="22">
        <f t="shared" si="4"/>
        <v>36301</v>
      </c>
      <c r="F53" s="23">
        <f t="shared" ca="1" si="2"/>
        <v>15</v>
      </c>
      <c r="G53" s="20" t="s">
        <v>71</v>
      </c>
    </row>
    <row r="54" spans="1:7" ht="16.5">
      <c r="A54" s="20" t="s">
        <v>45</v>
      </c>
      <c r="B54" s="20" t="s">
        <v>149</v>
      </c>
      <c r="C54" s="21" t="s">
        <v>204</v>
      </c>
      <c r="D54" s="20" t="str">
        <f t="shared" si="3"/>
        <v>女</v>
      </c>
      <c r="E54" s="22">
        <f t="shared" si="4"/>
        <v>36419</v>
      </c>
      <c r="F54" s="23">
        <f t="shared" ca="1" si="2"/>
        <v>15</v>
      </c>
      <c r="G54" s="20" t="s">
        <v>83</v>
      </c>
    </row>
    <row r="55" spans="1:7" ht="16.5">
      <c r="A55" s="20" t="s">
        <v>21</v>
      </c>
      <c r="B55" s="20" t="s">
        <v>150</v>
      </c>
      <c r="C55" s="21" t="s">
        <v>205</v>
      </c>
      <c r="D55" s="20" t="str">
        <f t="shared" si="3"/>
        <v>女</v>
      </c>
      <c r="E55" s="22">
        <f t="shared" si="4"/>
        <v>36410</v>
      </c>
      <c r="F55" s="23">
        <f t="shared" ca="1" si="2"/>
        <v>15</v>
      </c>
      <c r="G55" s="20" t="s">
        <v>71</v>
      </c>
    </row>
    <row r="56" spans="1:7" ht="16.5">
      <c r="A56" s="20" t="s">
        <v>38</v>
      </c>
      <c r="B56" s="20" t="s">
        <v>151</v>
      </c>
      <c r="C56" s="21" t="s">
        <v>84</v>
      </c>
      <c r="D56" s="20" t="str">
        <f t="shared" si="3"/>
        <v>女</v>
      </c>
      <c r="E56" s="22">
        <f t="shared" si="4"/>
        <v>36311</v>
      </c>
      <c r="F56" s="23">
        <f t="shared" ca="1" si="2"/>
        <v>15</v>
      </c>
      <c r="G56" s="20" t="s">
        <v>71</v>
      </c>
    </row>
  </sheetData>
  <phoneticPr fontId="1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showGridLines="0" workbookViewId="0">
      <selection activeCell="A2" sqref="A2:XFD2"/>
    </sheetView>
  </sheetViews>
  <sheetFormatPr defaultRowHeight="13.5"/>
  <cols>
    <col min="1" max="8" width="14.625" customWidth="1"/>
  </cols>
  <sheetData>
    <row r="1" spans="1:9" ht="21.95" customHeight="1">
      <c r="A1" s="2" t="s">
        <v>54</v>
      </c>
      <c r="B1" s="3" t="s">
        <v>58</v>
      </c>
      <c r="C1" s="3" t="s">
        <v>59</v>
      </c>
      <c r="D1" s="3" t="s">
        <v>60</v>
      </c>
      <c r="E1" s="3" t="s">
        <v>61</v>
      </c>
      <c r="F1" s="3" t="s">
        <v>62</v>
      </c>
      <c r="G1" s="3" t="s">
        <v>63</v>
      </c>
      <c r="H1" s="3" t="s">
        <v>64</v>
      </c>
    </row>
    <row r="2" spans="1:9" ht="21.95" customHeight="1">
      <c r="A2" s="8" t="s">
        <v>47</v>
      </c>
      <c r="B2" s="7" t="str">
        <f>VLOOKUP(A2,初三学生档案!$A$2:$B$56,2,0)</f>
        <v>宋子丹</v>
      </c>
      <c r="C2" s="4">
        <v>97</v>
      </c>
      <c r="D2" s="4">
        <v>96</v>
      </c>
      <c r="E2" s="4">
        <v>102</v>
      </c>
      <c r="F2" s="6">
        <f>SUM((C2*30%)+(D2*30%)+(E2*40%))</f>
        <v>98.699999999999989</v>
      </c>
      <c r="G2" s="19" t="str">
        <f>"第"&amp;RANK(F2,$F$2:$F$45)&amp;"名"</f>
        <v>第13名</v>
      </c>
      <c r="H2" s="19" t="str">
        <f>IF(F2&gt;=102,"优秀",IF(F2&gt;=84,"良好",IF(F2&gt;=72,"及格",IF(F2&gt;72,"及格","不及格"))))</f>
        <v>良好</v>
      </c>
    </row>
    <row r="3" spans="1:9" ht="21.95" customHeight="1">
      <c r="A3" s="8" t="s">
        <v>4</v>
      </c>
      <c r="B3" s="7" t="str">
        <f>VLOOKUP(A3,初三学生档案!$A$2:$B$56,2,0)</f>
        <v>郑菁华</v>
      </c>
      <c r="C3" s="4">
        <v>99</v>
      </c>
      <c r="D3" s="4">
        <v>94</v>
      </c>
      <c r="E3" s="4">
        <v>101</v>
      </c>
      <c r="F3" s="6">
        <f t="shared" ref="F3:F45" si="0">SUM((C3*30%)+(D3*30%)+(E3*40%))</f>
        <v>98.300000000000011</v>
      </c>
      <c r="G3" s="19" t="str">
        <f t="shared" ref="G3:G45" si="1">"第"&amp;RANK(F3,$F$2:$F$45)&amp;"名"</f>
        <v>第14名</v>
      </c>
      <c r="H3" s="19" t="str">
        <f t="shared" ref="H3:H45" si="2">IF(F3&gt;=102,"优秀",IF(F3&gt;=84,"良好",IF(F3&gt;=72,"及格",IF(F3&gt;72,"及格","不及格"))))</f>
        <v>良好</v>
      </c>
      <c r="I3" s="1"/>
    </row>
    <row r="4" spans="1:9" ht="21.95" customHeight="1">
      <c r="A4" s="9" t="s">
        <v>5</v>
      </c>
      <c r="B4" s="7" t="str">
        <f>VLOOKUP(A4,初三学生档案!$A$2:$B$56,2,0)</f>
        <v>张雄杰</v>
      </c>
      <c r="C4" s="5">
        <v>98</v>
      </c>
      <c r="D4" s="5">
        <v>82</v>
      </c>
      <c r="E4" s="5">
        <v>91</v>
      </c>
      <c r="F4" s="6">
        <f t="shared" si="0"/>
        <v>90.4</v>
      </c>
      <c r="G4" s="19" t="str">
        <f>"第"&amp;RANK(F4,$F$2:$F$45)&amp;"名"</f>
        <v>第28名</v>
      </c>
      <c r="H4" s="19" t="str">
        <f t="shared" si="2"/>
        <v>良好</v>
      </c>
      <c r="I4" s="1"/>
    </row>
    <row r="5" spans="1:9" ht="21.95" customHeight="1">
      <c r="A5" s="8" t="s">
        <v>6</v>
      </c>
      <c r="B5" s="7" t="str">
        <f>VLOOKUP(A5,初三学生档案!$A$2:$B$56,2,0)</f>
        <v>江晓勇</v>
      </c>
      <c r="C5" s="4">
        <v>87</v>
      </c>
      <c r="D5" s="4">
        <v>81</v>
      </c>
      <c r="E5" s="4">
        <v>90</v>
      </c>
      <c r="F5" s="6">
        <f t="shared" si="0"/>
        <v>86.4</v>
      </c>
      <c r="G5" s="19" t="str">
        <f t="shared" si="1"/>
        <v>第33名</v>
      </c>
      <c r="H5" s="19" t="str">
        <f t="shared" si="2"/>
        <v>良好</v>
      </c>
      <c r="I5" s="1"/>
    </row>
    <row r="6" spans="1:9" ht="21.95" customHeight="1">
      <c r="A6" s="9" t="s">
        <v>7</v>
      </c>
      <c r="B6" s="7" t="str">
        <f>VLOOKUP(A6,初三学生档案!$A$2:$B$56,2,0)</f>
        <v>齐小娟</v>
      </c>
      <c r="C6" s="5">
        <v>103</v>
      </c>
      <c r="D6" s="5">
        <v>98</v>
      </c>
      <c r="E6" s="5">
        <v>96</v>
      </c>
      <c r="F6" s="6">
        <f t="shared" si="0"/>
        <v>98.7</v>
      </c>
      <c r="G6" s="19" t="str">
        <f t="shared" si="1"/>
        <v>第11名</v>
      </c>
      <c r="H6" s="19" t="str">
        <f t="shared" si="2"/>
        <v>良好</v>
      </c>
      <c r="I6" s="1"/>
    </row>
    <row r="7" spans="1:9" ht="21.95" customHeight="1">
      <c r="A7" s="8" t="s">
        <v>8</v>
      </c>
      <c r="B7" s="7" t="str">
        <f>VLOOKUP(A7,初三学生档案!$A$2:$B$56,2,0)</f>
        <v>孙如红</v>
      </c>
      <c r="C7" s="4">
        <v>96</v>
      </c>
      <c r="D7" s="4">
        <v>86</v>
      </c>
      <c r="E7" s="4">
        <v>91</v>
      </c>
      <c r="F7" s="6">
        <f t="shared" si="0"/>
        <v>91</v>
      </c>
      <c r="G7" s="19" t="str">
        <f t="shared" si="1"/>
        <v>第26名</v>
      </c>
      <c r="H7" s="19" t="str">
        <f t="shared" si="2"/>
        <v>良好</v>
      </c>
      <c r="I7" s="1"/>
    </row>
    <row r="8" spans="1:9" ht="21.95" customHeight="1">
      <c r="A8" s="9" t="s">
        <v>9</v>
      </c>
      <c r="B8" s="7" t="str">
        <f>VLOOKUP(A8,初三学生档案!$A$2:$B$56,2,0)</f>
        <v>甄士隐</v>
      </c>
      <c r="C8" s="5">
        <v>109</v>
      </c>
      <c r="D8" s="5">
        <v>112</v>
      </c>
      <c r="E8" s="5">
        <v>104</v>
      </c>
      <c r="F8" s="6">
        <f t="shared" si="0"/>
        <v>107.9</v>
      </c>
      <c r="G8" s="19" t="str">
        <f t="shared" si="1"/>
        <v>第1名</v>
      </c>
      <c r="H8" s="19" t="str">
        <f t="shared" si="2"/>
        <v>优秀</v>
      </c>
      <c r="I8" s="1"/>
    </row>
    <row r="9" spans="1:9" ht="21.95" customHeight="1">
      <c r="A9" s="8" t="s">
        <v>10</v>
      </c>
      <c r="B9" s="7" t="str">
        <f>VLOOKUP(A9,初三学生档案!$A$2:$B$56,2,0)</f>
        <v>周梦飞</v>
      </c>
      <c r="C9" s="4">
        <v>81</v>
      </c>
      <c r="D9" s="4">
        <v>71</v>
      </c>
      <c r="E9" s="4">
        <v>88</v>
      </c>
      <c r="F9" s="6">
        <f t="shared" si="0"/>
        <v>80.800000000000011</v>
      </c>
      <c r="G9" s="19" t="str">
        <f t="shared" si="1"/>
        <v>第42名</v>
      </c>
      <c r="H9" s="19" t="str">
        <f t="shared" si="2"/>
        <v>及格</v>
      </c>
      <c r="I9" s="1"/>
    </row>
    <row r="10" spans="1:9" ht="21.95" customHeight="1">
      <c r="A10" s="9" t="s">
        <v>11</v>
      </c>
      <c r="B10" s="7" t="str">
        <f>VLOOKUP(A10,初三学生档案!$A$2:$B$56,2,0)</f>
        <v>杜春兰</v>
      </c>
      <c r="C10" s="5">
        <v>103</v>
      </c>
      <c r="D10" s="5">
        <v>108</v>
      </c>
      <c r="E10" s="5">
        <v>106</v>
      </c>
      <c r="F10" s="6">
        <f t="shared" si="0"/>
        <v>105.7</v>
      </c>
      <c r="G10" s="19" t="str">
        <f t="shared" si="1"/>
        <v>第2名</v>
      </c>
      <c r="H10" s="19" t="str">
        <f t="shared" si="2"/>
        <v>优秀</v>
      </c>
      <c r="I10" s="1"/>
    </row>
    <row r="11" spans="1:9" ht="21.95" customHeight="1">
      <c r="A11" s="8" t="s">
        <v>12</v>
      </c>
      <c r="B11" s="7" t="str">
        <f>VLOOKUP(A11,初三学生档案!$A$2:$B$56,2,0)</f>
        <v>苏国强</v>
      </c>
      <c r="C11" s="4">
        <v>95</v>
      </c>
      <c r="D11" s="4">
        <v>85</v>
      </c>
      <c r="E11" s="4">
        <v>89</v>
      </c>
      <c r="F11" s="6">
        <f t="shared" si="0"/>
        <v>89.6</v>
      </c>
      <c r="G11" s="19" t="str">
        <f t="shared" si="1"/>
        <v>第30名</v>
      </c>
      <c r="H11" s="19" t="str">
        <f t="shared" si="2"/>
        <v>良好</v>
      </c>
      <c r="I11" s="1"/>
    </row>
    <row r="12" spans="1:9" ht="21.95" customHeight="1">
      <c r="A12" s="9" t="s">
        <v>13</v>
      </c>
      <c r="B12" s="7" t="str">
        <f>VLOOKUP(A12,初三学生档案!$A$2:$B$56,2,0)</f>
        <v>张杰</v>
      </c>
      <c r="C12" s="5">
        <v>90</v>
      </c>
      <c r="D12" s="5">
        <v>94</v>
      </c>
      <c r="E12" s="5">
        <v>93</v>
      </c>
      <c r="F12" s="6">
        <f t="shared" si="0"/>
        <v>92.4</v>
      </c>
      <c r="G12" s="19" t="str">
        <f t="shared" si="1"/>
        <v>第23名</v>
      </c>
      <c r="H12" s="19" t="str">
        <f t="shared" si="2"/>
        <v>良好</v>
      </c>
      <c r="I12" s="1"/>
    </row>
    <row r="13" spans="1:9" ht="21.95" customHeight="1">
      <c r="A13" s="8" t="s">
        <v>14</v>
      </c>
      <c r="B13" s="7" t="str">
        <f>VLOOKUP(A13,初三学生档案!$A$2:$B$56,2,0)</f>
        <v>吉莉莉</v>
      </c>
      <c r="C13" s="4">
        <v>83</v>
      </c>
      <c r="D13" s="4">
        <v>96</v>
      </c>
      <c r="E13" s="4">
        <v>99</v>
      </c>
      <c r="F13" s="6">
        <f t="shared" si="0"/>
        <v>93.3</v>
      </c>
      <c r="G13" s="19" t="str">
        <f t="shared" si="1"/>
        <v>第21名</v>
      </c>
      <c r="H13" s="19" t="str">
        <f t="shared" si="2"/>
        <v>良好</v>
      </c>
      <c r="I13" s="1"/>
    </row>
    <row r="14" spans="1:9" ht="21.95" customHeight="1">
      <c r="A14" s="9" t="s">
        <v>15</v>
      </c>
      <c r="B14" s="7" t="str">
        <f>VLOOKUP(A14,初三学生档案!$A$2:$B$56,2,0)</f>
        <v>莫一明</v>
      </c>
      <c r="C14" s="5">
        <v>101</v>
      </c>
      <c r="D14" s="5">
        <v>100</v>
      </c>
      <c r="E14" s="5">
        <v>96</v>
      </c>
      <c r="F14" s="6">
        <f t="shared" si="0"/>
        <v>98.7</v>
      </c>
      <c r="G14" s="19" t="str">
        <f t="shared" si="1"/>
        <v>第11名</v>
      </c>
      <c r="H14" s="19" t="str">
        <f t="shared" si="2"/>
        <v>良好</v>
      </c>
      <c r="I14" s="1"/>
    </row>
    <row r="15" spans="1:9" ht="21.95" customHeight="1">
      <c r="A15" s="8" t="s">
        <v>16</v>
      </c>
      <c r="B15" s="7" t="str">
        <f>VLOOKUP(A15,初三学生档案!$A$2:$B$56,2,0)</f>
        <v>郭晶晶</v>
      </c>
      <c r="C15" s="4">
        <v>77</v>
      </c>
      <c r="D15" s="4">
        <v>87</v>
      </c>
      <c r="E15" s="4">
        <v>93</v>
      </c>
      <c r="F15" s="6">
        <f t="shared" si="0"/>
        <v>86.4</v>
      </c>
      <c r="G15" s="19" t="str">
        <f t="shared" si="1"/>
        <v>第33名</v>
      </c>
      <c r="H15" s="19" t="str">
        <f t="shared" si="2"/>
        <v>良好</v>
      </c>
      <c r="I15" s="1"/>
    </row>
    <row r="16" spans="1:9" ht="21.95" customHeight="1">
      <c r="A16" s="9" t="s">
        <v>17</v>
      </c>
      <c r="B16" s="7" t="str">
        <f>VLOOKUP(A16,初三学生档案!$A$2:$B$56,2,0)</f>
        <v>侯登科</v>
      </c>
      <c r="C16" s="5">
        <v>95</v>
      </c>
      <c r="D16" s="5">
        <v>88</v>
      </c>
      <c r="E16" s="5">
        <v>98</v>
      </c>
      <c r="F16" s="6">
        <f t="shared" si="0"/>
        <v>94.1</v>
      </c>
      <c r="G16" s="19" t="str">
        <f t="shared" si="1"/>
        <v>第20名</v>
      </c>
      <c r="H16" s="19" t="str">
        <f t="shared" si="2"/>
        <v>良好</v>
      </c>
      <c r="I16" s="1"/>
    </row>
    <row r="17" spans="1:9" ht="21.95" customHeight="1">
      <c r="A17" s="8" t="s">
        <v>18</v>
      </c>
      <c r="B17" s="7" t="str">
        <f>VLOOKUP(A17,初三学生档案!$A$2:$B$56,2,0)</f>
        <v>宋子文</v>
      </c>
      <c r="C17" s="4">
        <v>98</v>
      </c>
      <c r="D17" s="4">
        <v>118</v>
      </c>
      <c r="E17" s="4">
        <v>101</v>
      </c>
      <c r="F17" s="6">
        <f t="shared" si="0"/>
        <v>105.2</v>
      </c>
      <c r="G17" s="19" t="str">
        <f t="shared" si="1"/>
        <v>第3名</v>
      </c>
      <c r="H17" s="19" t="str">
        <f t="shared" si="2"/>
        <v>优秀</v>
      </c>
      <c r="I17" s="1"/>
    </row>
    <row r="18" spans="1:9" ht="21.95" customHeight="1">
      <c r="A18" s="9" t="s">
        <v>19</v>
      </c>
      <c r="B18" s="7" t="str">
        <f>VLOOKUP(A18,初三学生档案!$A$2:$B$56,2,0)</f>
        <v>马小军</v>
      </c>
      <c r="C18" s="5">
        <v>75</v>
      </c>
      <c r="D18" s="5">
        <v>81</v>
      </c>
      <c r="E18" s="5">
        <v>72</v>
      </c>
      <c r="F18" s="6">
        <f t="shared" si="0"/>
        <v>75.599999999999994</v>
      </c>
      <c r="G18" s="19" t="str">
        <f t="shared" si="1"/>
        <v>第44名</v>
      </c>
      <c r="H18" s="19" t="str">
        <f t="shared" si="2"/>
        <v>及格</v>
      </c>
      <c r="I18" s="1"/>
    </row>
    <row r="19" spans="1:9" ht="21.95" customHeight="1">
      <c r="A19" s="8" t="s">
        <v>20</v>
      </c>
      <c r="B19" s="7" t="str">
        <f>VLOOKUP(A19,初三学生档案!$A$2:$B$56,2,0)</f>
        <v>郑秀丽</v>
      </c>
      <c r="C19" s="4">
        <v>96</v>
      </c>
      <c r="D19" s="4">
        <v>90</v>
      </c>
      <c r="E19" s="4">
        <v>101</v>
      </c>
      <c r="F19" s="6">
        <f t="shared" si="0"/>
        <v>96.2</v>
      </c>
      <c r="G19" s="19" t="str">
        <f t="shared" si="1"/>
        <v>第15名</v>
      </c>
      <c r="H19" s="19" t="str">
        <f t="shared" si="2"/>
        <v>良好</v>
      </c>
      <c r="I19" s="1"/>
    </row>
    <row r="20" spans="1:9" ht="21.95" customHeight="1">
      <c r="A20" s="9" t="s">
        <v>21</v>
      </c>
      <c r="B20" s="7" t="str">
        <f>VLOOKUP(A20,初三学生档案!$A$2:$B$56,2,0)</f>
        <v>刘小红</v>
      </c>
      <c r="C20" s="5">
        <v>98</v>
      </c>
      <c r="D20" s="5">
        <v>101</v>
      </c>
      <c r="E20" s="5">
        <v>99</v>
      </c>
      <c r="F20" s="6">
        <f t="shared" si="0"/>
        <v>99.3</v>
      </c>
      <c r="G20" s="19" t="str">
        <f t="shared" si="1"/>
        <v>第9名</v>
      </c>
      <c r="H20" s="19" t="str">
        <f t="shared" si="2"/>
        <v>良好</v>
      </c>
      <c r="I20" s="1"/>
    </row>
    <row r="21" spans="1:9" ht="21.95" customHeight="1">
      <c r="A21" s="8" t="s">
        <v>22</v>
      </c>
      <c r="B21" s="7" t="str">
        <f>VLOOKUP(A21,初三学生档案!$A$2:$B$56,2,0)</f>
        <v>陈家洛</v>
      </c>
      <c r="C21" s="4">
        <v>94</v>
      </c>
      <c r="D21" s="4">
        <v>86</v>
      </c>
      <c r="E21" s="4">
        <v>89</v>
      </c>
      <c r="F21" s="6">
        <f t="shared" si="0"/>
        <v>89.6</v>
      </c>
      <c r="G21" s="19" t="str">
        <f t="shared" si="1"/>
        <v>第30名</v>
      </c>
      <c r="H21" s="19" t="str">
        <f t="shared" si="2"/>
        <v>良好</v>
      </c>
    </row>
    <row r="22" spans="1:9" ht="21.95" customHeight="1">
      <c r="A22" s="9" t="s">
        <v>23</v>
      </c>
      <c r="B22" s="7" t="str">
        <f>VLOOKUP(A22,初三学生档案!$A$2:$B$56,2,0)</f>
        <v>张国强</v>
      </c>
      <c r="C22" s="5">
        <v>87</v>
      </c>
      <c r="D22" s="5">
        <v>79</v>
      </c>
      <c r="E22" s="5">
        <v>88</v>
      </c>
      <c r="F22" s="6">
        <f t="shared" si="0"/>
        <v>85</v>
      </c>
      <c r="G22" s="19" t="str">
        <f t="shared" si="1"/>
        <v>第37名</v>
      </c>
      <c r="H22" s="19" t="str">
        <f t="shared" si="2"/>
        <v>良好</v>
      </c>
    </row>
    <row r="23" spans="1:9" ht="21.95" customHeight="1">
      <c r="A23" s="8" t="s">
        <v>24</v>
      </c>
      <c r="B23" s="7" t="str">
        <f>VLOOKUP(A23,初三学生档案!$A$2:$B$56,2,0)</f>
        <v>姚南</v>
      </c>
      <c r="C23" s="4">
        <v>98</v>
      </c>
      <c r="D23" s="4">
        <v>101</v>
      </c>
      <c r="E23" s="4">
        <v>104</v>
      </c>
      <c r="F23" s="6">
        <f t="shared" si="0"/>
        <v>101.3</v>
      </c>
      <c r="G23" s="19" t="str">
        <f t="shared" si="1"/>
        <v>第6名</v>
      </c>
      <c r="H23" s="19" t="str">
        <f t="shared" si="2"/>
        <v>良好</v>
      </c>
    </row>
    <row r="24" spans="1:9" ht="21.95" customHeight="1">
      <c r="A24" s="9" t="s">
        <v>25</v>
      </c>
      <c r="B24" s="7" t="str">
        <f>VLOOKUP(A24,初三学生档案!$A$2:$B$56,2,0)</f>
        <v>徐霞客</v>
      </c>
      <c r="C24" s="5">
        <v>95</v>
      </c>
      <c r="D24" s="5">
        <v>91</v>
      </c>
      <c r="E24" s="5">
        <v>96</v>
      </c>
      <c r="F24" s="6">
        <f t="shared" si="0"/>
        <v>94.2</v>
      </c>
      <c r="G24" s="19" t="str">
        <f t="shared" si="1"/>
        <v>第19名</v>
      </c>
      <c r="H24" s="19" t="str">
        <f t="shared" si="2"/>
        <v>良好</v>
      </c>
    </row>
    <row r="25" spans="1:9" ht="21.95" customHeight="1">
      <c r="A25" s="8" t="s">
        <v>26</v>
      </c>
      <c r="B25" s="7" t="str">
        <f>VLOOKUP(A25,初三学生档案!$A$2:$B$56,2,0)</f>
        <v>孙令煊</v>
      </c>
      <c r="C25" s="4">
        <v>97</v>
      </c>
      <c r="D25" s="4">
        <v>95</v>
      </c>
      <c r="E25" s="4">
        <v>95</v>
      </c>
      <c r="F25" s="6">
        <f t="shared" si="0"/>
        <v>95.6</v>
      </c>
      <c r="G25" s="19" t="str">
        <f t="shared" si="1"/>
        <v>第17名</v>
      </c>
      <c r="H25" s="19" t="str">
        <f t="shared" si="2"/>
        <v>良好</v>
      </c>
    </row>
    <row r="26" spans="1:9" ht="21.95" customHeight="1">
      <c r="A26" s="9" t="s">
        <v>27</v>
      </c>
      <c r="B26" s="7" t="str">
        <f>VLOOKUP(A26,初三学生档案!$A$2:$B$56,2,0)</f>
        <v>杜学江</v>
      </c>
      <c r="C26" s="5">
        <v>89</v>
      </c>
      <c r="D26" s="5">
        <v>87</v>
      </c>
      <c r="E26" s="5">
        <v>80</v>
      </c>
      <c r="F26" s="6">
        <f t="shared" si="0"/>
        <v>84.8</v>
      </c>
      <c r="G26" s="19" t="str">
        <f t="shared" si="1"/>
        <v>第38名</v>
      </c>
      <c r="H26" s="19" t="str">
        <f t="shared" si="2"/>
        <v>良好</v>
      </c>
    </row>
    <row r="27" spans="1:9" ht="21.95" customHeight="1">
      <c r="A27" s="8" t="s">
        <v>28</v>
      </c>
      <c r="B27" s="7" t="str">
        <f>VLOOKUP(A27,初三学生档案!$A$2:$B$56,2,0)</f>
        <v>齐飞扬</v>
      </c>
      <c r="C27" s="4">
        <v>96</v>
      </c>
      <c r="D27" s="4">
        <v>98</v>
      </c>
      <c r="E27" s="4">
        <v>102</v>
      </c>
      <c r="F27" s="6">
        <f t="shared" si="0"/>
        <v>99</v>
      </c>
      <c r="G27" s="19" t="str">
        <f t="shared" si="1"/>
        <v>第10名</v>
      </c>
      <c r="H27" s="19" t="str">
        <f t="shared" si="2"/>
        <v>良好</v>
      </c>
    </row>
    <row r="28" spans="1:9" ht="21.95" customHeight="1">
      <c r="A28" s="9" t="s">
        <v>29</v>
      </c>
      <c r="B28" s="7" t="str">
        <f>VLOOKUP(A28,初三学生档案!$A$2:$B$56,2,0)</f>
        <v>苏解玉</v>
      </c>
      <c r="C28" s="5">
        <v>90</v>
      </c>
      <c r="D28" s="5">
        <v>83</v>
      </c>
      <c r="E28" s="5">
        <v>96</v>
      </c>
      <c r="F28" s="6">
        <f t="shared" si="0"/>
        <v>90.300000000000011</v>
      </c>
      <c r="G28" s="19" t="str">
        <f t="shared" si="1"/>
        <v>第29名</v>
      </c>
      <c r="H28" s="19" t="str">
        <f t="shared" si="2"/>
        <v>良好</v>
      </c>
    </row>
    <row r="29" spans="1:9" ht="21.95" customHeight="1">
      <c r="A29" s="8" t="s">
        <v>30</v>
      </c>
      <c r="B29" s="7" t="str">
        <f>VLOOKUP(A29,初三学生档案!$A$2:$B$56,2,0)</f>
        <v>陈万地</v>
      </c>
      <c r="C29" s="4">
        <v>108</v>
      </c>
      <c r="D29" s="4">
        <v>107</v>
      </c>
      <c r="E29" s="4">
        <v>100</v>
      </c>
      <c r="F29" s="6">
        <f t="shared" si="0"/>
        <v>104.5</v>
      </c>
      <c r="G29" s="19" t="str">
        <f t="shared" si="1"/>
        <v>第4名</v>
      </c>
      <c r="H29" s="19" t="str">
        <f t="shared" si="2"/>
        <v>优秀</v>
      </c>
    </row>
    <row r="30" spans="1:9" ht="21.95" customHeight="1">
      <c r="A30" s="9" t="s">
        <v>31</v>
      </c>
      <c r="B30" s="7" t="str">
        <f>VLOOKUP(A30,初三学生档案!$A$2:$B$56,2,0)</f>
        <v>张国强</v>
      </c>
      <c r="C30" s="5">
        <v>93</v>
      </c>
      <c r="D30" s="5">
        <v>95</v>
      </c>
      <c r="E30" s="5">
        <v>96</v>
      </c>
      <c r="F30" s="6">
        <f t="shared" si="0"/>
        <v>94.800000000000011</v>
      </c>
      <c r="G30" s="19" t="str">
        <f t="shared" si="1"/>
        <v>第18名</v>
      </c>
      <c r="H30" s="19" t="str">
        <f t="shared" si="2"/>
        <v>良好</v>
      </c>
    </row>
    <row r="31" spans="1:9" ht="21.95" customHeight="1">
      <c r="A31" s="8" t="s">
        <v>32</v>
      </c>
      <c r="B31" s="7" t="str">
        <f>VLOOKUP(A31,初三学生档案!$A$2:$B$56,2,0)</f>
        <v>刘小锋</v>
      </c>
      <c r="C31" s="4">
        <v>94</v>
      </c>
      <c r="D31" s="4">
        <v>85</v>
      </c>
      <c r="E31" s="4">
        <v>89</v>
      </c>
      <c r="F31" s="6">
        <f t="shared" si="0"/>
        <v>89.300000000000011</v>
      </c>
      <c r="G31" s="19" t="str">
        <f t="shared" si="1"/>
        <v>第32名</v>
      </c>
      <c r="H31" s="19" t="str">
        <f t="shared" si="2"/>
        <v>良好</v>
      </c>
    </row>
    <row r="32" spans="1:9" ht="21.95" customHeight="1">
      <c r="A32" s="9" t="s">
        <v>33</v>
      </c>
      <c r="B32" s="7" t="str">
        <f>VLOOKUP(A32,初三学生档案!$A$2:$B$56,2,0)</f>
        <v>张鹏举</v>
      </c>
      <c r="C32" s="5">
        <v>97</v>
      </c>
      <c r="D32" s="5">
        <v>99</v>
      </c>
      <c r="E32" s="5">
        <v>102</v>
      </c>
      <c r="F32" s="6">
        <f t="shared" si="0"/>
        <v>99.6</v>
      </c>
      <c r="G32" s="19" t="str">
        <f t="shared" si="1"/>
        <v>第8名</v>
      </c>
      <c r="H32" s="19" t="str">
        <f t="shared" si="2"/>
        <v>良好</v>
      </c>
    </row>
    <row r="33" spans="1:8" ht="21.95" customHeight="1">
      <c r="A33" s="8" t="s">
        <v>34</v>
      </c>
      <c r="B33" s="7" t="str">
        <f>VLOOKUP(A33,初三学生档案!$A$2:$B$56,2,0)</f>
        <v>孙玉敏</v>
      </c>
      <c r="C33" s="4">
        <v>85</v>
      </c>
      <c r="D33" s="4">
        <v>91</v>
      </c>
      <c r="E33" s="4">
        <v>83</v>
      </c>
      <c r="F33" s="6">
        <f t="shared" si="0"/>
        <v>86</v>
      </c>
      <c r="G33" s="19" t="str">
        <f t="shared" si="1"/>
        <v>第35名</v>
      </c>
      <c r="H33" s="19" t="str">
        <f t="shared" si="2"/>
        <v>良好</v>
      </c>
    </row>
    <row r="34" spans="1:8" ht="21.95" customHeight="1">
      <c r="A34" s="9" t="s">
        <v>35</v>
      </c>
      <c r="B34" s="7" t="str">
        <f>VLOOKUP(A34,初三学生档案!$A$2:$B$56,2,0)</f>
        <v>王清华</v>
      </c>
      <c r="C34" s="5">
        <v>85</v>
      </c>
      <c r="D34" s="5">
        <v>88</v>
      </c>
      <c r="E34" s="5">
        <v>79</v>
      </c>
      <c r="F34" s="6">
        <f t="shared" si="0"/>
        <v>83.5</v>
      </c>
      <c r="G34" s="19" t="str">
        <f t="shared" si="1"/>
        <v>第41名</v>
      </c>
      <c r="H34" s="19" t="str">
        <f t="shared" si="2"/>
        <v>及格</v>
      </c>
    </row>
    <row r="35" spans="1:8" ht="21.95" customHeight="1">
      <c r="A35" s="8" t="s">
        <v>36</v>
      </c>
      <c r="B35" s="7" t="str">
        <f>VLOOKUP(A35,初三学生档案!$A$2:$B$56,2,0)</f>
        <v>李春娜</v>
      </c>
      <c r="C35" s="4">
        <v>92</v>
      </c>
      <c r="D35" s="4">
        <v>101</v>
      </c>
      <c r="E35" s="4">
        <v>95</v>
      </c>
      <c r="F35" s="6">
        <f t="shared" si="0"/>
        <v>95.899999999999991</v>
      </c>
      <c r="G35" s="19" t="str">
        <f t="shared" si="1"/>
        <v>第16名</v>
      </c>
      <c r="H35" s="19" t="str">
        <f t="shared" si="2"/>
        <v>良好</v>
      </c>
    </row>
    <row r="36" spans="1:8" ht="21.95" customHeight="1">
      <c r="A36" s="9" t="s">
        <v>37</v>
      </c>
      <c r="B36" s="7" t="str">
        <f>VLOOKUP(A36,初三学生档案!$A$2:$B$56,2,0)</f>
        <v>倪冬声</v>
      </c>
      <c r="C36" s="5">
        <v>87</v>
      </c>
      <c r="D36" s="5">
        <v>84</v>
      </c>
      <c r="E36" s="5">
        <v>99</v>
      </c>
      <c r="F36" s="6">
        <f t="shared" si="0"/>
        <v>90.9</v>
      </c>
      <c r="G36" s="19" t="str">
        <f t="shared" si="1"/>
        <v>第27名</v>
      </c>
      <c r="H36" s="19" t="str">
        <f t="shared" si="2"/>
        <v>良好</v>
      </c>
    </row>
    <row r="37" spans="1:8" ht="21.95" customHeight="1">
      <c r="A37" s="8" t="s">
        <v>38</v>
      </c>
      <c r="B37" s="7" t="str">
        <f>VLOOKUP(A37,初三学生档案!$A$2:$B$56,2,0)</f>
        <v>闫朝霞</v>
      </c>
      <c r="C37" s="4">
        <v>104</v>
      </c>
      <c r="D37" s="4">
        <v>106</v>
      </c>
      <c r="E37" s="4">
        <v>101</v>
      </c>
      <c r="F37" s="6">
        <f t="shared" si="0"/>
        <v>103.4</v>
      </c>
      <c r="G37" s="19" t="str">
        <f t="shared" si="1"/>
        <v>第5名</v>
      </c>
      <c r="H37" s="19" t="str">
        <f t="shared" si="2"/>
        <v>优秀</v>
      </c>
    </row>
    <row r="38" spans="1:8" ht="21.95" customHeight="1">
      <c r="A38" s="9" t="s">
        <v>39</v>
      </c>
      <c r="B38" s="7" t="str">
        <f>VLOOKUP(A38,初三学生档案!$A$2:$B$56,2,0)</f>
        <v>康秋林</v>
      </c>
      <c r="C38" s="5">
        <v>93</v>
      </c>
      <c r="D38" s="5">
        <v>75</v>
      </c>
      <c r="E38" s="5">
        <v>86</v>
      </c>
      <c r="F38" s="6">
        <f t="shared" si="0"/>
        <v>84.8</v>
      </c>
      <c r="G38" s="19" t="str">
        <f t="shared" si="1"/>
        <v>第38名</v>
      </c>
      <c r="H38" s="19" t="str">
        <f t="shared" si="2"/>
        <v>良好</v>
      </c>
    </row>
    <row r="39" spans="1:8" ht="21.95" customHeight="1">
      <c r="A39" s="8" t="s">
        <v>40</v>
      </c>
      <c r="B39" s="7" t="str">
        <f>VLOOKUP(A39,初三学生档案!$A$2:$B$56,2,0)</f>
        <v>钱飞虎</v>
      </c>
      <c r="C39" s="4">
        <v>88</v>
      </c>
      <c r="D39" s="4">
        <v>77</v>
      </c>
      <c r="E39" s="4">
        <v>90</v>
      </c>
      <c r="F39" s="6">
        <f t="shared" si="0"/>
        <v>85.5</v>
      </c>
      <c r="G39" s="19" t="str">
        <f t="shared" si="1"/>
        <v>第36名</v>
      </c>
      <c r="H39" s="19" t="str">
        <f t="shared" si="2"/>
        <v>良好</v>
      </c>
    </row>
    <row r="40" spans="1:8" ht="21.95" customHeight="1">
      <c r="A40" s="9" t="s">
        <v>41</v>
      </c>
      <c r="B40" s="7" t="str">
        <f>VLOOKUP(A40,初三学生档案!$A$2:$B$56,2,0)</f>
        <v>吕文伟</v>
      </c>
      <c r="C40" s="5">
        <v>91</v>
      </c>
      <c r="D40" s="5">
        <v>79</v>
      </c>
      <c r="E40" s="5">
        <v>82</v>
      </c>
      <c r="F40" s="6">
        <f t="shared" si="0"/>
        <v>83.800000000000011</v>
      </c>
      <c r="G40" s="19" t="str">
        <f t="shared" si="1"/>
        <v>第40名</v>
      </c>
      <c r="H40" s="19" t="str">
        <f t="shared" si="2"/>
        <v>及格</v>
      </c>
    </row>
    <row r="41" spans="1:8" ht="21.95" customHeight="1">
      <c r="A41" s="8" t="s">
        <v>42</v>
      </c>
      <c r="B41" s="7" t="str">
        <f>VLOOKUP(A41,初三学生档案!$A$2:$B$56,2,0)</f>
        <v>方天宇</v>
      </c>
      <c r="C41" s="4">
        <v>89</v>
      </c>
      <c r="D41" s="4">
        <v>94</v>
      </c>
      <c r="E41" s="4">
        <v>92</v>
      </c>
      <c r="F41" s="6">
        <f t="shared" si="0"/>
        <v>91.7</v>
      </c>
      <c r="G41" s="19" t="str">
        <f t="shared" si="1"/>
        <v>第25名</v>
      </c>
      <c r="H41" s="19" t="str">
        <f t="shared" si="2"/>
        <v>良好</v>
      </c>
    </row>
    <row r="42" spans="1:8" ht="21.95" customHeight="1">
      <c r="A42" s="9" t="s">
        <v>43</v>
      </c>
      <c r="B42" s="7" t="str">
        <f>VLOOKUP(A42,初三学生档案!$A$2:$B$56,2,0)</f>
        <v>郎润</v>
      </c>
      <c r="C42" s="5">
        <v>105</v>
      </c>
      <c r="D42" s="5">
        <v>98</v>
      </c>
      <c r="E42" s="5">
        <v>98</v>
      </c>
      <c r="F42" s="6">
        <f t="shared" si="0"/>
        <v>100.1</v>
      </c>
      <c r="G42" s="19" t="str">
        <f t="shared" si="1"/>
        <v>第7名</v>
      </c>
      <c r="H42" s="19" t="str">
        <f t="shared" si="2"/>
        <v>良好</v>
      </c>
    </row>
    <row r="43" spans="1:8" ht="21.95" customHeight="1">
      <c r="A43" s="8" t="s">
        <v>44</v>
      </c>
      <c r="B43" s="7" t="str">
        <f>VLOOKUP(A43,初三学生档案!$A$2:$B$56,2,0)</f>
        <v>习志敏</v>
      </c>
      <c r="C43" s="4">
        <v>98</v>
      </c>
      <c r="D43" s="4">
        <v>93</v>
      </c>
      <c r="E43" s="4">
        <v>88</v>
      </c>
      <c r="F43" s="6">
        <f t="shared" si="0"/>
        <v>92.5</v>
      </c>
      <c r="G43" s="19" t="str">
        <f t="shared" si="1"/>
        <v>第22名</v>
      </c>
      <c r="H43" s="19" t="str">
        <f t="shared" si="2"/>
        <v>良好</v>
      </c>
    </row>
    <row r="44" spans="1:8" ht="21.95" customHeight="1">
      <c r="A44" s="9" t="s">
        <v>45</v>
      </c>
      <c r="B44" s="7" t="str">
        <f>VLOOKUP(A44,初三学生档案!$A$2:$B$56,2,0)</f>
        <v>张馥郁</v>
      </c>
      <c r="C44" s="5">
        <v>98</v>
      </c>
      <c r="D44" s="5">
        <v>95</v>
      </c>
      <c r="E44" s="5">
        <v>85</v>
      </c>
      <c r="F44" s="6">
        <f t="shared" si="0"/>
        <v>91.9</v>
      </c>
      <c r="G44" s="19" t="str">
        <f t="shared" si="1"/>
        <v>第24名</v>
      </c>
      <c r="H44" s="19" t="str">
        <f t="shared" si="2"/>
        <v>良好</v>
      </c>
    </row>
    <row r="45" spans="1:8" ht="21.95" customHeight="1">
      <c r="A45" s="8" t="s">
        <v>46</v>
      </c>
      <c r="B45" s="7" t="str">
        <f>VLOOKUP(A45,初三学生档案!$A$2:$B$56,2,0)</f>
        <v>李北冥</v>
      </c>
      <c r="C45" s="4">
        <v>80</v>
      </c>
      <c r="D45" s="4">
        <v>79</v>
      </c>
      <c r="E45" s="4">
        <v>77</v>
      </c>
      <c r="F45" s="6">
        <f t="shared" si="0"/>
        <v>78.5</v>
      </c>
      <c r="G45" s="19" t="str">
        <f t="shared" si="1"/>
        <v>第43名</v>
      </c>
      <c r="H45" s="19" t="str">
        <f t="shared" si="2"/>
        <v>及格</v>
      </c>
    </row>
  </sheetData>
  <sheetProtection password="CF7A" sheet="1" objects="1" scenarios="1"/>
  <dataConsolidate topLabels="1">
    <dataRefs count="3">
      <dataRef ref="A3:H9" sheet="初一（1）班" r:id="rId1"/>
      <dataRef ref="A3:H9" sheet="初一（2）班" r:id="rId2"/>
      <dataRef ref="A3:H9" sheet="初一（3）班" r:id="rId3"/>
    </dataRefs>
  </dataConsolidate>
  <phoneticPr fontId="1" type="noConversion"/>
  <pageMargins left="0.7" right="0.7" top="0.75" bottom="0.75" header="0.3" footer="0.3"/>
  <pageSetup paperSize="9" orientation="portrait" r:id="rId4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H2" sqref="H2"/>
    </sheetView>
  </sheetViews>
  <sheetFormatPr defaultRowHeight="13.5"/>
  <cols>
    <col min="1" max="8" width="14.625" customWidth="1"/>
  </cols>
  <sheetData>
    <row r="1" spans="1:9" ht="21.95" customHeight="1">
      <c r="A1" s="2" t="s">
        <v>213</v>
      </c>
      <c r="B1" s="3" t="s">
        <v>214</v>
      </c>
      <c r="C1" s="3" t="s">
        <v>215</v>
      </c>
      <c r="D1" s="3" t="s">
        <v>216</v>
      </c>
      <c r="E1" s="3" t="s">
        <v>217</v>
      </c>
      <c r="F1" s="3" t="s">
        <v>218</v>
      </c>
      <c r="G1" s="3" t="s">
        <v>210</v>
      </c>
      <c r="H1" s="3" t="s">
        <v>211</v>
      </c>
    </row>
    <row r="2" spans="1:9" ht="21.95" customHeight="1">
      <c r="A2" s="8" t="s">
        <v>219</v>
      </c>
      <c r="B2" s="7" t="str">
        <f>VLOOKUP(A2,初三学生档案!$A$2:$B$56,2,0)</f>
        <v>宋子丹</v>
      </c>
      <c r="C2" s="4">
        <v>85</v>
      </c>
      <c r="D2" s="4">
        <v>88</v>
      </c>
      <c r="E2" s="4">
        <v>90</v>
      </c>
      <c r="F2" s="6">
        <f>SUM((C2*30%)+(D2*30%)+(E2*40%))</f>
        <v>87.9</v>
      </c>
      <c r="G2" s="19" t="str">
        <f>"第"&amp;RANK(F2,$F$2:$F$45)&amp;"名"</f>
        <v>第36名</v>
      </c>
      <c r="H2" s="19" t="str">
        <f>IF(F2&gt;=102,"优秀",IF(F2&gt;=84,"良好",IF(F2&gt;=72,"及格",IF(F2&gt;72,"及格","不及格"))))</f>
        <v>良好</v>
      </c>
    </row>
    <row r="3" spans="1:9" ht="21.95" customHeight="1">
      <c r="A3" s="8" t="s">
        <v>4</v>
      </c>
      <c r="B3" s="7" t="str">
        <f>VLOOKUP(A3,初三学生档案!$A$2:$B$56,2,0)</f>
        <v>郑菁华</v>
      </c>
      <c r="C3" s="4">
        <v>116</v>
      </c>
      <c r="D3" s="4">
        <v>102</v>
      </c>
      <c r="E3" s="4">
        <v>117</v>
      </c>
      <c r="F3" s="6">
        <f t="shared" ref="F3:F45" si="0">SUM((C3*30%)+(D3*30%)+(E3*40%))</f>
        <v>112.19999999999999</v>
      </c>
      <c r="G3" s="19" t="str">
        <f t="shared" ref="G3:G45" si="1">"第"&amp;RANK(F3,$F$2:$F$45)&amp;"名"</f>
        <v>第3名</v>
      </c>
      <c r="H3" s="19" t="str">
        <f t="shared" ref="H3:H45" si="2">IF(F3&gt;=102,"优秀",IF(F3&gt;=84,"良好",IF(F3&gt;=72,"及格",IF(F3&gt;72,"及格","不及格"))))</f>
        <v>优秀</v>
      </c>
      <c r="I3" s="1"/>
    </row>
    <row r="4" spans="1:9" ht="21.95" customHeight="1">
      <c r="A4" s="9" t="s">
        <v>5</v>
      </c>
      <c r="B4" s="7" t="str">
        <f>VLOOKUP(A4,初三学生档案!$A$2:$B$56,2,0)</f>
        <v>张雄杰</v>
      </c>
      <c r="C4" s="5">
        <v>113</v>
      </c>
      <c r="D4" s="5">
        <v>99</v>
      </c>
      <c r="E4" s="5">
        <v>100</v>
      </c>
      <c r="F4" s="6">
        <f t="shared" si="0"/>
        <v>103.6</v>
      </c>
      <c r="G4" s="19" t="str">
        <f t="shared" si="1"/>
        <v>第17名</v>
      </c>
      <c r="H4" s="19" t="str">
        <f t="shared" si="2"/>
        <v>优秀</v>
      </c>
      <c r="I4" s="1"/>
    </row>
    <row r="5" spans="1:9" ht="21.95" customHeight="1">
      <c r="A5" s="8" t="s">
        <v>6</v>
      </c>
      <c r="B5" s="7" t="str">
        <f>VLOOKUP(A5,初三学生档案!$A$2:$B$56,2,0)</f>
        <v>江晓勇</v>
      </c>
      <c r="C5" s="4">
        <v>99</v>
      </c>
      <c r="D5" s="4">
        <v>89</v>
      </c>
      <c r="E5" s="4">
        <v>96</v>
      </c>
      <c r="F5" s="6">
        <f t="shared" si="0"/>
        <v>94.800000000000011</v>
      </c>
      <c r="G5" s="19" t="str">
        <f t="shared" si="1"/>
        <v>第28名</v>
      </c>
      <c r="H5" s="19" t="str">
        <f t="shared" si="2"/>
        <v>良好</v>
      </c>
      <c r="I5" s="1"/>
    </row>
    <row r="6" spans="1:9" ht="21.95" customHeight="1">
      <c r="A6" s="9" t="s">
        <v>7</v>
      </c>
      <c r="B6" s="7" t="str">
        <f>VLOOKUP(A6,初三学生档案!$A$2:$B$56,2,0)</f>
        <v>齐小娟</v>
      </c>
      <c r="C6" s="5">
        <v>100</v>
      </c>
      <c r="D6" s="5">
        <v>112</v>
      </c>
      <c r="E6" s="5">
        <v>113</v>
      </c>
      <c r="F6" s="6">
        <f t="shared" si="0"/>
        <v>108.80000000000001</v>
      </c>
      <c r="G6" s="19" t="str">
        <f t="shared" si="1"/>
        <v>第8名</v>
      </c>
      <c r="H6" s="19" t="str">
        <f t="shared" si="2"/>
        <v>优秀</v>
      </c>
      <c r="I6" s="1"/>
    </row>
    <row r="7" spans="1:9" ht="21.95" customHeight="1">
      <c r="A7" s="8" t="s">
        <v>8</v>
      </c>
      <c r="B7" s="7" t="str">
        <f>VLOOKUP(A7,初三学生档案!$A$2:$B$56,2,0)</f>
        <v>孙如红</v>
      </c>
      <c r="C7" s="4">
        <v>113</v>
      </c>
      <c r="D7" s="4">
        <v>105</v>
      </c>
      <c r="E7" s="4">
        <v>99</v>
      </c>
      <c r="F7" s="6">
        <f t="shared" si="0"/>
        <v>105</v>
      </c>
      <c r="G7" s="19" t="str">
        <f t="shared" si="1"/>
        <v>第14名</v>
      </c>
      <c r="H7" s="19" t="str">
        <f t="shared" si="2"/>
        <v>优秀</v>
      </c>
      <c r="I7" s="1"/>
    </row>
    <row r="8" spans="1:9" ht="21.95" customHeight="1">
      <c r="A8" s="9" t="s">
        <v>9</v>
      </c>
      <c r="B8" s="7" t="str">
        <f>VLOOKUP(A8,初三学生档案!$A$2:$B$56,2,0)</f>
        <v>甄士隐</v>
      </c>
      <c r="C8" s="5">
        <v>79</v>
      </c>
      <c r="D8" s="5">
        <v>102</v>
      </c>
      <c r="E8" s="5">
        <v>104</v>
      </c>
      <c r="F8" s="6">
        <f t="shared" si="0"/>
        <v>95.9</v>
      </c>
      <c r="G8" s="19" t="str">
        <f t="shared" si="1"/>
        <v>第24名</v>
      </c>
      <c r="H8" s="19" t="str">
        <f t="shared" si="2"/>
        <v>良好</v>
      </c>
      <c r="I8" s="1"/>
    </row>
    <row r="9" spans="1:9" ht="21.95" customHeight="1">
      <c r="A9" s="8" t="s">
        <v>10</v>
      </c>
      <c r="B9" s="7" t="str">
        <f>VLOOKUP(A9,初三学生档案!$A$2:$B$56,2,0)</f>
        <v>周梦飞</v>
      </c>
      <c r="C9" s="4">
        <v>96</v>
      </c>
      <c r="D9" s="4">
        <v>92</v>
      </c>
      <c r="E9" s="4">
        <v>89</v>
      </c>
      <c r="F9" s="6">
        <f t="shared" si="0"/>
        <v>92</v>
      </c>
      <c r="G9" s="19" t="str">
        <f t="shared" si="1"/>
        <v>第29名</v>
      </c>
      <c r="H9" s="19" t="str">
        <f t="shared" si="2"/>
        <v>良好</v>
      </c>
      <c r="I9" s="1"/>
    </row>
    <row r="10" spans="1:9" ht="21.95" customHeight="1">
      <c r="A10" s="9" t="s">
        <v>11</v>
      </c>
      <c r="B10" s="7" t="str">
        <f>VLOOKUP(A10,初三学生档案!$A$2:$B$56,2,0)</f>
        <v>杜春兰</v>
      </c>
      <c r="C10" s="5">
        <v>75</v>
      </c>
      <c r="D10" s="5">
        <v>85</v>
      </c>
      <c r="E10" s="5">
        <v>83</v>
      </c>
      <c r="F10" s="6">
        <f t="shared" si="0"/>
        <v>81.2</v>
      </c>
      <c r="G10" s="19" t="str">
        <f t="shared" si="1"/>
        <v>第42名</v>
      </c>
      <c r="H10" s="19" t="str">
        <f t="shared" si="2"/>
        <v>及格</v>
      </c>
      <c r="I10" s="1"/>
    </row>
    <row r="11" spans="1:9" ht="21.95" customHeight="1">
      <c r="A11" s="8" t="s">
        <v>12</v>
      </c>
      <c r="B11" s="7" t="str">
        <f>VLOOKUP(A11,初三学生档案!$A$2:$B$56,2,0)</f>
        <v>苏国强</v>
      </c>
      <c r="C11" s="4">
        <v>83</v>
      </c>
      <c r="D11" s="4">
        <v>76</v>
      </c>
      <c r="E11" s="4">
        <v>81</v>
      </c>
      <c r="F11" s="6">
        <f t="shared" si="0"/>
        <v>80.099999999999994</v>
      </c>
      <c r="G11" s="19" t="str">
        <f t="shared" si="1"/>
        <v>第43名</v>
      </c>
      <c r="H11" s="19" t="str">
        <f t="shared" si="2"/>
        <v>及格</v>
      </c>
      <c r="I11" s="1"/>
    </row>
    <row r="12" spans="1:9" ht="21.95" customHeight="1">
      <c r="A12" s="9" t="s">
        <v>13</v>
      </c>
      <c r="B12" s="7" t="str">
        <f>VLOOKUP(A12,初三学生档案!$A$2:$B$56,2,0)</f>
        <v>张杰</v>
      </c>
      <c r="C12" s="5">
        <v>107</v>
      </c>
      <c r="D12" s="5">
        <v>106</v>
      </c>
      <c r="E12" s="5">
        <v>101</v>
      </c>
      <c r="F12" s="6">
        <f t="shared" si="0"/>
        <v>104.30000000000001</v>
      </c>
      <c r="G12" s="19" t="str">
        <f t="shared" si="1"/>
        <v>第16名</v>
      </c>
      <c r="H12" s="19" t="str">
        <f t="shared" si="2"/>
        <v>优秀</v>
      </c>
      <c r="I12" s="1"/>
    </row>
    <row r="13" spans="1:9" ht="21.95" customHeight="1">
      <c r="A13" s="8" t="s">
        <v>14</v>
      </c>
      <c r="B13" s="7" t="str">
        <f>VLOOKUP(A13,初三学生档案!$A$2:$B$56,2,0)</f>
        <v>吉莉莉</v>
      </c>
      <c r="C13" s="4">
        <v>74</v>
      </c>
      <c r="D13" s="4">
        <v>86</v>
      </c>
      <c r="E13" s="4">
        <v>88</v>
      </c>
      <c r="F13" s="6">
        <f t="shared" si="0"/>
        <v>83.2</v>
      </c>
      <c r="G13" s="19" t="str">
        <f t="shared" si="1"/>
        <v>第40名</v>
      </c>
      <c r="H13" s="19" t="str">
        <f t="shared" si="2"/>
        <v>及格</v>
      </c>
      <c r="I13" s="1"/>
    </row>
    <row r="14" spans="1:9" ht="21.95" customHeight="1">
      <c r="A14" s="9" t="s">
        <v>15</v>
      </c>
      <c r="B14" s="7" t="str">
        <f>VLOOKUP(A14,初三学生档案!$A$2:$B$56,2,0)</f>
        <v>莫一明</v>
      </c>
      <c r="C14" s="5">
        <v>90</v>
      </c>
      <c r="D14" s="5">
        <v>91</v>
      </c>
      <c r="E14" s="5">
        <v>94</v>
      </c>
      <c r="F14" s="6">
        <f t="shared" si="0"/>
        <v>91.9</v>
      </c>
      <c r="G14" s="19" t="str">
        <f t="shared" si="1"/>
        <v>第30名</v>
      </c>
      <c r="H14" s="19" t="str">
        <f t="shared" si="2"/>
        <v>良好</v>
      </c>
      <c r="I14" s="1"/>
    </row>
    <row r="15" spans="1:9" ht="21.95" customHeight="1">
      <c r="A15" s="8" t="s">
        <v>16</v>
      </c>
      <c r="B15" s="7" t="str">
        <f>VLOOKUP(A15,初三学生档案!$A$2:$B$56,2,0)</f>
        <v>郭晶晶</v>
      </c>
      <c r="C15" s="4">
        <v>112</v>
      </c>
      <c r="D15" s="4">
        <v>116</v>
      </c>
      <c r="E15" s="4">
        <v>107</v>
      </c>
      <c r="F15" s="6">
        <f t="shared" si="0"/>
        <v>111.20000000000002</v>
      </c>
      <c r="G15" s="19" t="str">
        <f t="shared" si="1"/>
        <v>第5名</v>
      </c>
      <c r="H15" s="19" t="str">
        <f t="shared" si="2"/>
        <v>优秀</v>
      </c>
      <c r="I15" s="1"/>
    </row>
    <row r="16" spans="1:9" ht="21.95" customHeight="1">
      <c r="A16" s="9" t="s">
        <v>17</v>
      </c>
      <c r="B16" s="7" t="str">
        <f>VLOOKUP(A16,初三学生档案!$A$2:$B$56,2,0)</f>
        <v>侯登科</v>
      </c>
      <c r="C16" s="5">
        <v>94</v>
      </c>
      <c r="D16" s="5">
        <v>90</v>
      </c>
      <c r="E16" s="5">
        <v>91</v>
      </c>
      <c r="F16" s="6">
        <f t="shared" si="0"/>
        <v>91.6</v>
      </c>
      <c r="G16" s="19" t="str">
        <f t="shared" si="1"/>
        <v>第32名</v>
      </c>
      <c r="H16" s="19" t="str">
        <f t="shared" si="2"/>
        <v>良好</v>
      </c>
      <c r="I16" s="1"/>
    </row>
    <row r="17" spans="1:9" ht="21.95" customHeight="1">
      <c r="A17" s="8" t="s">
        <v>18</v>
      </c>
      <c r="B17" s="7" t="str">
        <f>VLOOKUP(A17,初三学生档案!$A$2:$B$56,2,0)</f>
        <v>宋子文</v>
      </c>
      <c r="C17" s="4">
        <v>90</v>
      </c>
      <c r="D17" s="4">
        <v>81</v>
      </c>
      <c r="E17" s="4">
        <v>96</v>
      </c>
      <c r="F17" s="6">
        <f t="shared" si="0"/>
        <v>89.7</v>
      </c>
      <c r="G17" s="19" t="str">
        <f t="shared" si="1"/>
        <v>第34名</v>
      </c>
      <c r="H17" s="19" t="str">
        <f t="shared" si="2"/>
        <v>良好</v>
      </c>
      <c r="I17" s="1"/>
    </row>
    <row r="18" spans="1:9" ht="21.95" customHeight="1">
      <c r="A18" s="9" t="s">
        <v>19</v>
      </c>
      <c r="B18" s="7" t="str">
        <f>VLOOKUP(A18,初三学生档案!$A$2:$B$56,2,0)</f>
        <v>马小军</v>
      </c>
      <c r="C18" s="5">
        <v>82</v>
      </c>
      <c r="D18" s="5">
        <v>88</v>
      </c>
      <c r="E18" s="5">
        <v>77</v>
      </c>
      <c r="F18" s="6">
        <f t="shared" si="0"/>
        <v>81.8</v>
      </c>
      <c r="G18" s="19" t="str">
        <f t="shared" si="1"/>
        <v>第41名</v>
      </c>
      <c r="H18" s="19" t="str">
        <f t="shared" si="2"/>
        <v>及格</v>
      </c>
      <c r="I18" s="1"/>
    </row>
    <row r="19" spans="1:9" ht="21.95" customHeight="1">
      <c r="A19" s="8" t="s">
        <v>20</v>
      </c>
      <c r="B19" s="7" t="str">
        <f>VLOOKUP(A19,初三学生档案!$A$2:$B$56,2,0)</f>
        <v>郑秀丽</v>
      </c>
      <c r="C19" s="4">
        <v>90</v>
      </c>
      <c r="D19" s="4">
        <v>95</v>
      </c>
      <c r="E19" s="4">
        <v>101</v>
      </c>
      <c r="F19" s="6">
        <f t="shared" si="0"/>
        <v>95.9</v>
      </c>
      <c r="G19" s="19" t="str">
        <f t="shared" si="1"/>
        <v>第24名</v>
      </c>
      <c r="H19" s="19" t="str">
        <f t="shared" si="2"/>
        <v>良好</v>
      </c>
      <c r="I19" s="1"/>
    </row>
    <row r="20" spans="1:9" ht="21.95" customHeight="1">
      <c r="A20" s="9" t="s">
        <v>21</v>
      </c>
      <c r="B20" s="7" t="str">
        <f>VLOOKUP(A20,初三学生档案!$A$2:$B$56,2,0)</f>
        <v>刘小红</v>
      </c>
      <c r="C20" s="5">
        <v>103</v>
      </c>
      <c r="D20" s="5">
        <v>104</v>
      </c>
      <c r="E20" s="5">
        <v>117</v>
      </c>
      <c r="F20" s="6">
        <f t="shared" si="0"/>
        <v>108.9</v>
      </c>
      <c r="G20" s="19" t="str">
        <f t="shared" si="1"/>
        <v>第7名</v>
      </c>
      <c r="H20" s="19" t="str">
        <f t="shared" si="2"/>
        <v>优秀</v>
      </c>
      <c r="I20" s="1"/>
    </row>
    <row r="21" spans="1:9" ht="21.95" customHeight="1">
      <c r="A21" s="8" t="s">
        <v>22</v>
      </c>
      <c r="B21" s="7" t="str">
        <f>VLOOKUP(A21,初三学生档案!$A$2:$B$56,2,0)</f>
        <v>陈家洛</v>
      </c>
      <c r="C21" s="4">
        <v>98</v>
      </c>
      <c r="D21" s="4">
        <v>75</v>
      </c>
      <c r="E21" s="4">
        <v>84</v>
      </c>
      <c r="F21" s="6">
        <f t="shared" si="0"/>
        <v>85.5</v>
      </c>
      <c r="G21" s="19" t="str">
        <f t="shared" si="1"/>
        <v>第39名</v>
      </c>
      <c r="H21" s="19" t="str">
        <f t="shared" si="2"/>
        <v>良好</v>
      </c>
    </row>
    <row r="22" spans="1:9" ht="21.95" customHeight="1">
      <c r="A22" s="9" t="s">
        <v>23</v>
      </c>
      <c r="B22" s="7" t="str">
        <f>VLOOKUP(A22,初三学生档案!$A$2:$B$56,2,0)</f>
        <v>张国强</v>
      </c>
      <c r="C22" s="5">
        <v>118</v>
      </c>
      <c r="D22" s="5">
        <v>106</v>
      </c>
      <c r="E22" s="5">
        <v>116</v>
      </c>
      <c r="F22" s="6">
        <f t="shared" si="0"/>
        <v>113.6</v>
      </c>
      <c r="G22" s="19" t="str">
        <f t="shared" si="1"/>
        <v>第2名</v>
      </c>
      <c r="H22" s="19" t="str">
        <f t="shared" si="2"/>
        <v>优秀</v>
      </c>
    </row>
    <row r="23" spans="1:9" ht="21.95" customHeight="1">
      <c r="A23" s="8" t="s">
        <v>24</v>
      </c>
      <c r="B23" s="7" t="str">
        <f>VLOOKUP(A23,初三学生档案!$A$2:$B$56,2,0)</f>
        <v>姚南</v>
      </c>
      <c r="C23" s="4">
        <v>80</v>
      </c>
      <c r="D23" s="4">
        <v>92</v>
      </c>
      <c r="E23" s="4">
        <v>99</v>
      </c>
      <c r="F23" s="6">
        <f t="shared" si="0"/>
        <v>91.199999999999989</v>
      </c>
      <c r="G23" s="19" t="str">
        <f t="shared" si="1"/>
        <v>第33名</v>
      </c>
      <c r="H23" s="19" t="str">
        <f t="shared" si="2"/>
        <v>良好</v>
      </c>
    </row>
    <row r="24" spans="1:9" ht="21.95" customHeight="1">
      <c r="A24" s="9" t="s">
        <v>25</v>
      </c>
      <c r="B24" s="7" t="str">
        <f>VLOOKUP(A24,初三学生档案!$A$2:$B$56,2,0)</f>
        <v>徐霞客</v>
      </c>
      <c r="C24" s="5">
        <v>95</v>
      </c>
      <c r="D24" s="5">
        <v>89</v>
      </c>
      <c r="E24" s="5">
        <v>100</v>
      </c>
      <c r="F24" s="6">
        <f t="shared" si="0"/>
        <v>95.2</v>
      </c>
      <c r="G24" s="19" t="str">
        <f t="shared" si="1"/>
        <v>第27名</v>
      </c>
      <c r="H24" s="19" t="str">
        <f t="shared" si="2"/>
        <v>良好</v>
      </c>
    </row>
    <row r="25" spans="1:9" ht="21.95" customHeight="1">
      <c r="A25" s="8" t="s">
        <v>26</v>
      </c>
      <c r="B25" s="7" t="str">
        <f>VLOOKUP(A25,初三学生档案!$A$2:$B$56,2,0)</f>
        <v>孙令煊</v>
      </c>
      <c r="C25" s="4">
        <v>102</v>
      </c>
      <c r="D25" s="4">
        <v>105</v>
      </c>
      <c r="E25" s="4">
        <v>96</v>
      </c>
      <c r="F25" s="6">
        <f t="shared" si="0"/>
        <v>100.5</v>
      </c>
      <c r="G25" s="19" t="str">
        <f t="shared" si="1"/>
        <v>第20名</v>
      </c>
      <c r="H25" s="19" t="str">
        <f t="shared" si="2"/>
        <v>良好</v>
      </c>
    </row>
    <row r="26" spans="1:9" ht="21.95" customHeight="1">
      <c r="A26" s="9" t="s">
        <v>27</v>
      </c>
      <c r="B26" s="7" t="str">
        <f>VLOOKUP(A26,初三学生档案!$A$2:$B$56,2,0)</f>
        <v>杜学江</v>
      </c>
      <c r="C26" s="5">
        <v>98</v>
      </c>
      <c r="D26" s="5">
        <v>95</v>
      </c>
      <c r="E26" s="5">
        <v>102</v>
      </c>
      <c r="F26" s="6">
        <f t="shared" si="0"/>
        <v>98.7</v>
      </c>
      <c r="G26" s="19" t="str">
        <f t="shared" si="1"/>
        <v>第22名</v>
      </c>
      <c r="H26" s="19" t="str">
        <f t="shared" si="2"/>
        <v>良好</v>
      </c>
    </row>
    <row r="27" spans="1:9" ht="21.95" customHeight="1">
      <c r="A27" s="8" t="s">
        <v>28</v>
      </c>
      <c r="B27" s="7" t="str">
        <f>VLOOKUP(A27,初三学生档案!$A$2:$B$56,2,0)</f>
        <v>齐飞扬</v>
      </c>
      <c r="C27" s="4">
        <v>118</v>
      </c>
      <c r="D27" s="4">
        <v>112</v>
      </c>
      <c r="E27" s="4">
        <v>101</v>
      </c>
      <c r="F27" s="6">
        <f t="shared" si="0"/>
        <v>109.4</v>
      </c>
      <c r="G27" s="19" t="str">
        <f t="shared" si="1"/>
        <v>第6名</v>
      </c>
      <c r="H27" s="19" t="str">
        <f t="shared" si="2"/>
        <v>优秀</v>
      </c>
    </row>
    <row r="28" spans="1:9" ht="21.95" customHeight="1">
      <c r="A28" s="9" t="s">
        <v>29</v>
      </c>
      <c r="B28" s="7" t="str">
        <f>VLOOKUP(A28,初三学生档案!$A$2:$B$56,2,0)</f>
        <v>苏解玉</v>
      </c>
      <c r="C28" s="5">
        <v>87</v>
      </c>
      <c r="D28" s="5">
        <v>96</v>
      </c>
      <c r="E28" s="5">
        <v>102</v>
      </c>
      <c r="F28" s="6">
        <f t="shared" si="0"/>
        <v>95.699999999999989</v>
      </c>
      <c r="G28" s="19" t="str">
        <f t="shared" si="1"/>
        <v>第26名</v>
      </c>
      <c r="H28" s="19" t="str">
        <f t="shared" si="2"/>
        <v>良好</v>
      </c>
    </row>
    <row r="29" spans="1:9" ht="21.95" customHeight="1">
      <c r="A29" s="8" t="s">
        <v>30</v>
      </c>
      <c r="B29" s="7" t="str">
        <f>VLOOKUP(A29,初三学生档案!$A$2:$B$56,2,0)</f>
        <v>陈万地</v>
      </c>
      <c r="C29" s="4">
        <v>120</v>
      </c>
      <c r="D29" s="4">
        <v>118</v>
      </c>
      <c r="E29" s="4">
        <v>107</v>
      </c>
      <c r="F29" s="6">
        <f t="shared" si="0"/>
        <v>114.20000000000002</v>
      </c>
      <c r="G29" s="19" t="str">
        <f t="shared" si="1"/>
        <v>第1名</v>
      </c>
      <c r="H29" s="19" t="str">
        <f t="shared" si="2"/>
        <v>优秀</v>
      </c>
    </row>
    <row r="30" spans="1:9" ht="21.95" customHeight="1">
      <c r="A30" s="9" t="s">
        <v>31</v>
      </c>
      <c r="B30" s="7" t="str">
        <f>VLOOKUP(A30,初三学生档案!$A$2:$B$56,2,0)</f>
        <v>张国强</v>
      </c>
      <c r="C30" s="5">
        <v>97</v>
      </c>
      <c r="D30" s="5">
        <v>91</v>
      </c>
      <c r="E30" s="5">
        <v>83</v>
      </c>
      <c r="F30" s="6">
        <f t="shared" si="0"/>
        <v>89.6</v>
      </c>
      <c r="G30" s="19" t="str">
        <f t="shared" si="1"/>
        <v>第35名</v>
      </c>
      <c r="H30" s="19" t="str">
        <f t="shared" si="2"/>
        <v>良好</v>
      </c>
    </row>
    <row r="31" spans="1:9" ht="21.95" customHeight="1">
      <c r="A31" s="8" t="s">
        <v>32</v>
      </c>
      <c r="B31" s="7" t="str">
        <f>VLOOKUP(A31,初三学生档案!$A$2:$B$56,2,0)</f>
        <v>刘小锋</v>
      </c>
      <c r="C31" s="4">
        <v>106</v>
      </c>
      <c r="D31" s="4">
        <v>118</v>
      </c>
      <c r="E31" s="4">
        <v>98</v>
      </c>
      <c r="F31" s="6">
        <f t="shared" si="0"/>
        <v>106.39999999999999</v>
      </c>
      <c r="G31" s="19" t="str">
        <f t="shared" si="1"/>
        <v>第9名</v>
      </c>
      <c r="H31" s="19" t="str">
        <f t="shared" si="2"/>
        <v>优秀</v>
      </c>
    </row>
    <row r="32" spans="1:9" ht="21.95" customHeight="1">
      <c r="A32" s="9" t="s">
        <v>33</v>
      </c>
      <c r="B32" s="7" t="str">
        <f>VLOOKUP(A32,初三学生档案!$A$2:$B$56,2,0)</f>
        <v>张鹏举</v>
      </c>
      <c r="C32" s="5">
        <v>86</v>
      </c>
      <c r="D32" s="5">
        <v>92</v>
      </c>
      <c r="E32" s="5">
        <v>96</v>
      </c>
      <c r="F32" s="6">
        <f t="shared" si="0"/>
        <v>91.800000000000011</v>
      </c>
      <c r="G32" s="19" t="str">
        <f t="shared" si="1"/>
        <v>第31名</v>
      </c>
      <c r="H32" s="19" t="str">
        <f t="shared" si="2"/>
        <v>良好</v>
      </c>
    </row>
    <row r="33" spans="1:8" ht="21.95" customHeight="1">
      <c r="A33" s="8" t="s">
        <v>34</v>
      </c>
      <c r="B33" s="7" t="str">
        <f>VLOOKUP(A33,初三学生档案!$A$2:$B$56,2,0)</f>
        <v>孙玉敏</v>
      </c>
      <c r="C33" s="4">
        <v>98</v>
      </c>
      <c r="D33" s="4">
        <v>97</v>
      </c>
      <c r="E33" s="4">
        <v>101</v>
      </c>
      <c r="F33" s="6">
        <f t="shared" si="0"/>
        <v>98.9</v>
      </c>
      <c r="G33" s="19" t="str">
        <f t="shared" si="1"/>
        <v>第21名</v>
      </c>
      <c r="H33" s="19" t="str">
        <f t="shared" si="2"/>
        <v>良好</v>
      </c>
    </row>
    <row r="34" spans="1:8" ht="21.95" customHeight="1">
      <c r="A34" s="9" t="s">
        <v>35</v>
      </c>
      <c r="B34" s="7" t="str">
        <f>VLOOKUP(A34,初三学生档案!$A$2:$B$56,2,0)</f>
        <v>王清华</v>
      </c>
      <c r="C34" s="5">
        <v>95</v>
      </c>
      <c r="D34" s="5">
        <v>104</v>
      </c>
      <c r="E34" s="5">
        <v>115</v>
      </c>
      <c r="F34" s="6">
        <f t="shared" si="0"/>
        <v>105.7</v>
      </c>
      <c r="G34" s="19" t="str">
        <f t="shared" si="1"/>
        <v>第11名</v>
      </c>
      <c r="H34" s="19" t="str">
        <f t="shared" si="2"/>
        <v>优秀</v>
      </c>
    </row>
    <row r="35" spans="1:8" ht="21.95" customHeight="1">
      <c r="A35" s="8" t="s">
        <v>36</v>
      </c>
      <c r="B35" s="7" t="str">
        <f>VLOOKUP(A35,初三学生档案!$A$2:$B$56,2,0)</f>
        <v>李春娜</v>
      </c>
      <c r="C35" s="4">
        <v>112</v>
      </c>
      <c r="D35" s="4">
        <v>99</v>
      </c>
      <c r="E35" s="4">
        <v>106</v>
      </c>
      <c r="F35" s="6">
        <f t="shared" si="0"/>
        <v>105.7</v>
      </c>
      <c r="G35" s="19" t="str">
        <f t="shared" si="1"/>
        <v>第11名</v>
      </c>
      <c r="H35" s="19" t="str">
        <f t="shared" si="2"/>
        <v>优秀</v>
      </c>
    </row>
    <row r="36" spans="1:8" ht="21.95" customHeight="1">
      <c r="A36" s="9" t="s">
        <v>37</v>
      </c>
      <c r="B36" s="7" t="str">
        <f>VLOOKUP(A36,初三学生档案!$A$2:$B$56,2,0)</f>
        <v>倪冬声</v>
      </c>
      <c r="C36" s="5">
        <v>108</v>
      </c>
      <c r="D36" s="5">
        <v>98</v>
      </c>
      <c r="E36" s="5">
        <v>110</v>
      </c>
      <c r="F36" s="6">
        <f t="shared" si="0"/>
        <v>105.8</v>
      </c>
      <c r="G36" s="19" t="str">
        <f t="shared" si="1"/>
        <v>第10名</v>
      </c>
      <c r="H36" s="19" t="str">
        <f t="shared" si="2"/>
        <v>优秀</v>
      </c>
    </row>
    <row r="37" spans="1:8" ht="21.95" customHeight="1">
      <c r="A37" s="8" t="s">
        <v>38</v>
      </c>
      <c r="B37" s="7" t="str">
        <f>VLOOKUP(A37,初三学生档案!$A$2:$B$56,2,0)</f>
        <v>闫朝霞</v>
      </c>
      <c r="C37" s="4">
        <v>85</v>
      </c>
      <c r="D37" s="4">
        <v>71</v>
      </c>
      <c r="E37" s="4">
        <v>79</v>
      </c>
      <c r="F37" s="6">
        <f t="shared" si="0"/>
        <v>78.400000000000006</v>
      </c>
      <c r="G37" s="19" t="str">
        <f t="shared" si="1"/>
        <v>第44名</v>
      </c>
      <c r="H37" s="19" t="str">
        <f t="shared" si="2"/>
        <v>及格</v>
      </c>
    </row>
    <row r="38" spans="1:8" ht="21.95" customHeight="1">
      <c r="A38" s="9" t="s">
        <v>39</v>
      </c>
      <c r="B38" s="7" t="str">
        <f>VLOOKUP(A38,初三学生档案!$A$2:$B$56,2,0)</f>
        <v>康秋林</v>
      </c>
      <c r="C38" s="5">
        <v>98</v>
      </c>
      <c r="D38" s="5">
        <v>107</v>
      </c>
      <c r="E38" s="5">
        <v>110</v>
      </c>
      <c r="F38" s="6">
        <f t="shared" si="0"/>
        <v>105.5</v>
      </c>
      <c r="G38" s="19" t="str">
        <f t="shared" si="1"/>
        <v>第13名</v>
      </c>
      <c r="H38" s="19" t="str">
        <f t="shared" si="2"/>
        <v>优秀</v>
      </c>
    </row>
    <row r="39" spans="1:8" ht="21.95" customHeight="1">
      <c r="A39" s="8" t="s">
        <v>40</v>
      </c>
      <c r="B39" s="7" t="str">
        <f>VLOOKUP(A39,初三学生档案!$A$2:$B$56,2,0)</f>
        <v>钱飞虎</v>
      </c>
      <c r="C39" s="4">
        <v>98</v>
      </c>
      <c r="D39" s="4">
        <v>94</v>
      </c>
      <c r="E39" s="4">
        <v>99</v>
      </c>
      <c r="F39" s="6">
        <f t="shared" si="0"/>
        <v>97.199999999999989</v>
      </c>
      <c r="G39" s="19" t="str">
        <f t="shared" si="1"/>
        <v>第23名</v>
      </c>
      <c r="H39" s="19" t="str">
        <f t="shared" si="2"/>
        <v>良好</v>
      </c>
    </row>
    <row r="40" spans="1:8" ht="21.95" customHeight="1">
      <c r="A40" s="9" t="s">
        <v>41</v>
      </c>
      <c r="B40" s="7" t="str">
        <f>VLOOKUP(A40,初三学生档案!$A$2:$B$56,2,0)</f>
        <v>吕文伟</v>
      </c>
      <c r="C40" s="5">
        <v>101</v>
      </c>
      <c r="D40" s="5">
        <v>109</v>
      </c>
      <c r="E40" s="5">
        <v>104</v>
      </c>
      <c r="F40" s="6">
        <f t="shared" si="0"/>
        <v>104.6</v>
      </c>
      <c r="G40" s="19" t="str">
        <f t="shared" si="1"/>
        <v>第15名</v>
      </c>
      <c r="H40" s="19" t="str">
        <f t="shared" si="2"/>
        <v>优秀</v>
      </c>
    </row>
    <row r="41" spans="1:8" ht="21.95" customHeight="1">
      <c r="A41" s="8" t="s">
        <v>42</v>
      </c>
      <c r="B41" s="7" t="str">
        <f>VLOOKUP(A41,初三学生档案!$A$2:$B$56,2,0)</f>
        <v>方天宇</v>
      </c>
      <c r="C41" s="4">
        <v>101</v>
      </c>
      <c r="D41" s="4">
        <v>97</v>
      </c>
      <c r="E41" s="4">
        <v>106</v>
      </c>
      <c r="F41" s="6">
        <f t="shared" si="0"/>
        <v>101.8</v>
      </c>
      <c r="G41" s="19" t="str">
        <f t="shared" si="1"/>
        <v>第18名</v>
      </c>
      <c r="H41" s="19" t="str">
        <f t="shared" si="2"/>
        <v>良好</v>
      </c>
    </row>
    <row r="42" spans="1:8" ht="21.95" customHeight="1">
      <c r="A42" s="9" t="s">
        <v>43</v>
      </c>
      <c r="B42" s="7" t="str">
        <f>VLOOKUP(A42,初三学生档案!$A$2:$B$56,2,0)</f>
        <v>郎润</v>
      </c>
      <c r="C42" s="5">
        <v>98</v>
      </c>
      <c r="D42" s="5">
        <v>72</v>
      </c>
      <c r="E42" s="5">
        <v>89</v>
      </c>
      <c r="F42" s="6">
        <f t="shared" si="0"/>
        <v>86.6</v>
      </c>
      <c r="G42" s="19" t="str">
        <f t="shared" si="1"/>
        <v>第37名</v>
      </c>
      <c r="H42" s="19" t="str">
        <f t="shared" si="2"/>
        <v>良好</v>
      </c>
    </row>
    <row r="43" spans="1:8" ht="21.95" customHeight="1">
      <c r="A43" s="8" t="s">
        <v>44</v>
      </c>
      <c r="B43" s="7" t="str">
        <f>VLOOKUP(A43,初三学生档案!$A$2:$B$56,2,0)</f>
        <v>习志敏</v>
      </c>
      <c r="C43" s="4">
        <v>111</v>
      </c>
      <c r="D43" s="4">
        <v>111</v>
      </c>
      <c r="E43" s="4">
        <v>88</v>
      </c>
      <c r="F43" s="6">
        <f t="shared" si="0"/>
        <v>101.8</v>
      </c>
      <c r="G43" s="19" t="str">
        <f t="shared" si="1"/>
        <v>第18名</v>
      </c>
      <c r="H43" s="19" t="str">
        <f t="shared" si="2"/>
        <v>良好</v>
      </c>
    </row>
    <row r="44" spans="1:8" ht="21.95" customHeight="1">
      <c r="A44" s="9" t="s">
        <v>45</v>
      </c>
      <c r="B44" s="7" t="str">
        <f>VLOOKUP(A44,初三学生档案!$A$2:$B$56,2,0)</f>
        <v>张馥郁</v>
      </c>
      <c r="C44" s="5">
        <v>77</v>
      </c>
      <c r="D44" s="5">
        <v>79</v>
      </c>
      <c r="E44" s="5">
        <v>98</v>
      </c>
      <c r="F44" s="6">
        <f t="shared" si="0"/>
        <v>86</v>
      </c>
      <c r="G44" s="19" t="str">
        <f t="shared" si="1"/>
        <v>第38名</v>
      </c>
      <c r="H44" s="19" t="str">
        <f t="shared" si="2"/>
        <v>良好</v>
      </c>
    </row>
    <row r="45" spans="1:8" ht="21.95" customHeight="1">
      <c r="A45" s="8" t="s">
        <v>46</v>
      </c>
      <c r="B45" s="7" t="str">
        <f>VLOOKUP(A45,初三学生档案!$A$2:$B$56,2,0)</f>
        <v>李北冥</v>
      </c>
      <c r="C45" s="4">
        <v>111</v>
      </c>
      <c r="D45" s="4">
        <v>103</v>
      </c>
      <c r="E45" s="4">
        <v>118</v>
      </c>
      <c r="F45" s="6">
        <f t="shared" si="0"/>
        <v>111.39999999999999</v>
      </c>
      <c r="G45" s="19" t="str">
        <f t="shared" si="1"/>
        <v>第4名</v>
      </c>
      <c r="H45" s="19" t="str">
        <f t="shared" si="2"/>
        <v>优秀</v>
      </c>
    </row>
  </sheetData>
  <dataConsolidate topLabels="1">
    <dataRefs count="3">
      <dataRef ref="A3:H9" sheet="初一（1）班" r:id="rId1"/>
      <dataRef ref="A3:H9" sheet="初一（2）班" r:id="rId2"/>
      <dataRef ref="A3:H9" sheet="初一（3）班" r:id="rId3"/>
    </dataRefs>
  </dataConsolidate>
  <phoneticPr fontId="1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H3" sqref="H3"/>
    </sheetView>
  </sheetViews>
  <sheetFormatPr defaultRowHeight="13.5"/>
  <cols>
    <col min="1" max="8" width="14.625" customWidth="1"/>
  </cols>
  <sheetData>
    <row r="1" spans="1:9" ht="21.95" customHeight="1">
      <c r="A1" s="2" t="s">
        <v>206</v>
      </c>
      <c r="B1" s="3" t="s">
        <v>220</v>
      </c>
      <c r="C1" s="3" t="s">
        <v>207</v>
      </c>
      <c r="D1" s="3" t="s">
        <v>208</v>
      </c>
      <c r="E1" s="3" t="s">
        <v>209</v>
      </c>
      <c r="F1" s="3" t="s">
        <v>221</v>
      </c>
      <c r="G1" s="3" t="s">
        <v>222</v>
      </c>
      <c r="H1" s="3" t="s">
        <v>223</v>
      </c>
    </row>
    <row r="2" spans="1:9" ht="21.95" customHeight="1">
      <c r="A2" s="8" t="s">
        <v>212</v>
      </c>
      <c r="B2" s="7" t="str">
        <f>VLOOKUP(A2,初三学生档案!$A$2:$B$56,2,0)</f>
        <v>宋子丹</v>
      </c>
      <c r="C2" s="4">
        <v>82</v>
      </c>
      <c r="D2" s="4">
        <v>89</v>
      </c>
      <c r="E2" s="4">
        <v>83</v>
      </c>
      <c r="F2" s="6">
        <f>SUM((C2*30%)+(D2*30%)+(E2*40%))</f>
        <v>84.5</v>
      </c>
      <c r="G2" s="19" t="str">
        <f>"第"&amp;RANK(F2,$F$2:$F$45)&amp;"名"</f>
        <v>第40名</v>
      </c>
      <c r="H2" s="19" t="str">
        <f>IF(F2&gt;=102,"优秀",IF(F2&gt;=84,"良好",IF(F2&gt;=72,"及格",IF(F2&gt;72,"及格","不及格"))))</f>
        <v>良好</v>
      </c>
    </row>
    <row r="3" spans="1:9" ht="21.95" customHeight="1">
      <c r="A3" s="8" t="s">
        <v>4</v>
      </c>
      <c r="B3" s="7" t="str">
        <f>VLOOKUP(A3,初三学生档案!$A$2:$B$56,2,0)</f>
        <v>郑菁华</v>
      </c>
      <c r="C3" s="4">
        <v>89</v>
      </c>
      <c r="D3" s="4">
        <v>95</v>
      </c>
      <c r="E3" s="4">
        <v>82</v>
      </c>
      <c r="F3" s="6">
        <f t="shared" ref="F3:F45" si="0">SUM((C3*30%)+(D3*30%)+(E3*40%))</f>
        <v>88</v>
      </c>
      <c r="G3" s="19" t="str">
        <f t="shared" ref="G3:G45" si="1">"第"&amp;RANK(F3,$F$2:$F$45)&amp;"名"</f>
        <v>第35名</v>
      </c>
      <c r="H3" s="19" t="str">
        <f t="shared" ref="H3:H45" si="2">IF(F3&gt;=102,"优秀",IF(F3&gt;=84,"良好",IF(F3&gt;=72,"及格",IF(F3&gt;72,"及格","不及格"))))</f>
        <v>良好</v>
      </c>
      <c r="I3" s="1"/>
    </row>
    <row r="4" spans="1:9" ht="21.95" customHeight="1">
      <c r="A4" s="9" t="s">
        <v>5</v>
      </c>
      <c r="B4" s="7" t="str">
        <f>VLOOKUP(A4,初三学生档案!$A$2:$B$56,2,0)</f>
        <v>张雄杰</v>
      </c>
      <c r="C4" s="5">
        <v>92</v>
      </c>
      <c r="D4" s="5">
        <v>99</v>
      </c>
      <c r="E4" s="5">
        <v>95</v>
      </c>
      <c r="F4" s="6">
        <f t="shared" si="0"/>
        <v>95.3</v>
      </c>
      <c r="G4" s="19" t="str">
        <f t="shared" si="1"/>
        <v>第10名</v>
      </c>
      <c r="H4" s="19" t="str">
        <f t="shared" si="2"/>
        <v>良好</v>
      </c>
      <c r="I4" s="1"/>
    </row>
    <row r="5" spans="1:9" ht="21.95" customHeight="1">
      <c r="A5" s="8" t="s">
        <v>6</v>
      </c>
      <c r="B5" s="7" t="str">
        <f>VLOOKUP(A5,初三学生档案!$A$2:$B$56,2,0)</f>
        <v>江晓勇</v>
      </c>
      <c r="C5" s="4">
        <v>97</v>
      </c>
      <c r="D5" s="4">
        <v>92</v>
      </c>
      <c r="E5" s="4">
        <v>95</v>
      </c>
      <c r="F5" s="6">
        <f t="shared" si="0"/>
        <v>94.699999999999989</v>
      </c>
      <c r="G5" s="19" t="str">
        <f t="shared" si="1"/>
        <v>第11名</v>
      </c>
      <c r="H5" s="19" t="str">
        <f t="shared" si="2"/>
        <v>良好</v>
      </c>
      <c r="I5" s="1"/>
    </row>
    <row r="6" spans="1:9" ht="21.95" customHeight="1">
      <c r="A6" s="9" t="s">
        <v>7</v>
      </c>
      <c r="B6" s="7" t="str">
        <f>VLOOKUP(A6,初三学生档案!$A$2:$B$56,2,0)</f>
        <v>齐小娟</v>
      </c>
      <c r="C6" s="5">
        <v>85</v>
      </c>
      <c r="D6" s="5">
        <v>88</v>
      </c>
      <c r="E6" s="5">
        <v>90</v>
      </c>
      <c r="F6" s="6">
        <f t="shared" si="0"/>
        <v>87.9</v>
      </c>
      <c r="G6" s="19" t="str">
        <f t="shared" si="1"/>
        <v>第36名</v>
      </c>
      <c r="H6" s="19" t="str">
        <f t="shared" si="2"/>
        <v>良好</v>
      </c>
      <c r="I6" s="1"/>
    </row>
    <row r="7" spans="1:9" ht="21.95" customHeight="1">
      <c r="A7" s="8" t="s">
        <v>8</v>
      </c>
      <c r="B7" s="7" t="str">
        <f>VLOOKUP(A7,初三学生档案!$A$2:$B$56,2,0)</f>
        <v>孙如红</v>
      </c>
      <c r="C7" s="4">
        <v>96</v>
      </c>
      <c r="D7" s="4">
        <v>92</v>
      </c>
      <c r="E7" s="4">
        <v>94</v>
      </c>
      <c r="F7" s="6">
        <f t="shared" si="0"/>
        <v>94</v>
      </c>
      <c r="G7" s="19" t="str">
        <f t="shared" si="1"/>
        <v>第17名</v>
      </c>
      <c r="H7" s="19" t="str">
        <f t="shared" si="2"/>
        <v>良好</v>
      </c>
      <c r="I7" s="1"/>
    </row>
    <row r="8" spans="1:9" ht="21.95" customHeight="1">
      <c r="A8" s="9" t="s">
        <v>9</v>
      </c>
      <c r="B8" s="7" t="str">
        <f>VLOOKUP(A8,初三学生档案!$A$2:$B$56,2,0)</f>
        <v>甄士隐</v>
      </c>
      <c r="C8" s="5">
        <v>93</v>
      </c>
      <c r="D8" s="5">
        <v>94</v>
      </c>
      <c r="E8" s="5">
        <v>87</v>
      </c>
      <c r="F8" s="6">
        <f t="shared" si="0"/>
        <v>90.9</v>
      </c>
      <c r="G8" s="19" t="str">
        <f t="shared" si="1"/>
        <v>第28名</v>
      </c>
      <c r="H8" s="19" t="str">
        <f t="shared" si="2"/>
        <v>良好</v>
      </c>
      <c r="I8" s="1"/>
    </row>
    <row r="9" spans="1:9" ht="21.95" customHeight="1">
      <c r="A9" s="8" t="s">
        <v>10</v>
      </c>
      <c r="B9" s="7" t="str">
        <f>VLOOKUP(A9,初三学生档案!$A$2:$B$56,2,0)</f>
        <v>周梦飞</v>
      </c>
      <c r="C9" s="4">
        <v>96</v>
      </c>
      <c r="D9" s="4">
        <v>98</v>
      </c>
      <c r="E9" s="4">
        <v>95</v>
      </c>
      <c r="F9" s="6">
        <f t="shared" si="0"/>
        <v>96.199999999999989</v>
      </c>
      <c r="G9" s="19" t="str">
        <f t="shared" si="1"/>
        <v>第8名</v>
      </c>
      <c r="H9" s="19" t="str">
        <f t="shared" si="2"/>
        <v>良好</v>
      </c>
      <c r="I9" s="1"/>
    </row>
    <row r="10" spans="1:9" ht="21.95" customHeight="1">
      <c r="A10" s="9" t="s">
        <v>11</v>
      </c>
      <c r="B10" s="7" t="str">
        <f>VLOOKUP(A10,初三学生档案!$A$2:$B$56,2,0)</f>
        <v>杜春兰</v>
      </c>
      <c r="C10" s="5">
        <v>92</v>
      </c>
      <c r="D10" s="5">
        <v>95</v>
      </c>
      <c r="E10" s="5">
        <v>96</v>
      </c>
      <c r="F10" s="6">
        <f t="shared" si="0"/>
        <v>94.5</v>
      </c>
      <c r="G10" s="19" t="str">
        <f t="shared" si="1"/>
        <v>第12名</v>
      </c>
      <c r="H10" s="19" t="str">
        <f t="shared" si="2"/>
        <v>良好</v>
      </c>
      <c r="I10" s="1"/>
    </row>
    <row r="11" spans="1:9" ht="21.95" customHeight="1">
      <c r="A11" s="8" t="s">
        <v>12</v>
      </c>
      <c r="B11" s="7" t="str">
        <f>VLOOKUP(A11,初三学生档案!$A$2:$B$56,2,0)</f>
        <v>苏国强</v>
      </c>
      <c r="C11" s="4">
        <v>78</v>
      </c>
      <c r="D11" s="4">
        <v>75</v>
      </c>
      <c r="E11" s="4">
        <v>80</v>
      </c>
      <c r="F11" s="6">
        <f t="shared" si="0"/>
        <v>77.900000000000006</v>
      </c>
      <c r="G11" s="19" t="str">
        <f t="shared" si="1"/>
        <v>第44名</v>
      </c>
      <c r="H11" s="19" t="str">
        <f t="shared" si="2"/>
        <v>及格</v>
      </c>
      <c r="I11" s="1"/>
    </row>
    <row r="12" spans="1:9" ht="21.95" customHeight="1">
      <c r="A12" s="9" t="s">
        <v>13</v>
      </c>
      <c r="B12" s="7" t="str">
        <f>VLOOKUP(A12,初三学生档案!$A$2:$B$56,2,0)</f>
        <v>张杰</v>
      </c>
      <c r="C12" s="5">
        <v>91</v>
      </c>
      <c r="D12" s="5">
        <v>91</v>
      </c>
      <c r="E12" s="5">
        <v>93</v>
      </c>
      <c r="F12" s="6">
        <f t="shared" si="0"/>
        <v>91.800000000000011</v>
      </c>
      <c r="G12" s="19" t="str">
        <f t="shared" si="1"/>
        <v>第23名</v>
      </c>
      <c r="H12" s="19" t="str">
        <f t="shared" si="2"/>
        <v>良好</v>
      </c>
      <c r="I12" s="1"/>
    </row>
    <row r="13" spans="1:9" ht="21.95" customHeight="1">
      <c r="A13" s="8" t="s">
        <v>14</v>
      </c>
      <c r="B13" s="7" t="str">
        <f>VLOOKUP(A13,初三学生档案!$A$2:$B$56,2,0)</f>
        <v>吉莉莉</v>
      </c>
      <c r="C13" s="4">
        <v>96</v>
      </c>
      <c r="D13" s="4">
        <v>97</v>
      </c>
      <c r="E13" s="4">
        <v>89</v>
      </c>
      <c r="F13" s="6">
        <f t="shared" si="0"/>
        <v>93.5</v>
      </c>
      <c r="G13" s="19" t="str">
        <f t="shared" si="1"/>
        <v>第20名</v>
      </c>
      <c r="H13" s="19" t="str">
        <f t="shared" si="2"/>
        <v>良好</v>
      </c>
      <c r="I13" s="1"/>
    </row>
    <row r="14" spans="1:9" ht="21.95" customHeight="1">
      <c r="A14" s="9" t="s">
        <v>15</v>
      </c>
      <c r="B14" s="7" t="str">
        <f>VLOOKUP(A14,初三学生档案!$A$2:$B$56,2,0)</f>
        <v>莫一明</v>
      </c>
      <c r="C14" s="5">
        <v>88</v>
      </c>
      <c r="D14" s="5">
        <v>92</v>
      </c>
      <c r="E14" s="5">
        <v>93</v>
      </c>
      <c r="F14" s="6">
        <f t="shared" si="0"/>
        <v>91.2</v>
      </c>
      <c r="G14" s="19" t="str">
        <f t="shared" si="1"/>
        <v>第27名</v>
      </c>
      <c r="H14" s="19" t="str">
        <f t="shared" si="2"/>
        <v>良好</v>
      </c>
      <c r="I14" s="1"/>
    </row>
    <row r="15" spans="1:9" ht="21.95" customHeight="1">
      <c r="A15" s="8" t="s">
        <v>16</v>
      </c>
      <c r="B15" s="7" t="str">
        <f>VLOOKUP(A15,初三学生档案!$A$2:$B$56,2,0)</f>
        <v>郭晶晶</v>
      </c>
      <c r="C15" s="4">
        <v>92</v>
      </c>
      <c r="D15" s="4">
        <v>96</v>
      </c>
      <c r="E15" s="4">
        <v>94</v>
      </c>
      <c r="F15" s="6">
        <f t="shared" si="0"/>
        <v>94</v>
      </c>
      <c r="G15" s="19" t="str">
        <f t="shared" si="1"/>
        <v>第17名</v>
      </c>
      <c r="H15" s="19" t="str">
        <f t="shared" si="2"/>
        <v>良好</v>
      </c>
      <c r="I15" s="1"/>
    </row>
    <row r="16" spans="1:9" ht="21.95" customHeight="1">
      <c r="A16" s="9" t="s">
        <v>17</v>
      </c>
      <c r="B16" s="7" t="str">
        <f>VLOOKUP(A16,初三学生档案!$A$2:$B$56,2,0)</f>
        <v>侯登科</v>
      </c>
      <c r="C16" s="5">
        <v>100</v>
      </c>
      <c r="D16" s="5">
        <v>97</v>
      </c>
      <c r="E16" s="5">
        <v>99</v>
      </c>
      <c r="F16" s="6">
        <f t="shared" si="0"/>
        <v>98.699999999999989</v>
      </c>
      <c r="G16" s="19" t="str">
        <f t="shared" si="1"/>
        <v>第1名</v>
      </c>
      <c r="H16" s="19" t="str">
        <f t="shared" si="2"/>
        <v>良好</v>
      </c>
      <c r="I16" s="1"/>
    </row>
    <row r="17" spans="1:9" ht="21.95" customHeight="1">
      <c r="A17" s="8" t="s">
        <v>18</v>
      </c>
      <c r="B17" s="7" t="str">
        <f>VLOOKUP(A17,初三学生档案!$A$2:$B$56,2,0)</f>
        <v>宋子文</v>
      </c>
      <c r="C17" s="4">
        <v>92</v>
      </c>
      <c r="D17" s="4">
        <v>93</v>
      </c>
      <c r="E17" s="4">
        <v>96</v>
      </c>
      <c r="F17" s="6">
        <f t="shared" si="0"/>
        <v>93.9</v>
      </c>
      <c r="G17" s="19" t="str">
        <f t="shared" si="1"/>
        <v>第19名</v>
      </c>
      <c r="H17" s="19" t="str">
        <f t="shared" si="2"/>
        <v>良好</v>
      </c>
      <c r="I17" s="1"/>
    </row>
    <row r="18" spans="1:9" ht="21.95" customHeight="1">
      <c r="A18" s="9" t="s">
        <v>19</v>
      </c>
      <c r="B18" s="7" t="str">
        <f>VLOOKUP(A18,初三学生档案!$A$2:$B$56,2,0)</f>
        <v>马小军</v>
      </c>
      <c r="C18" s="5">
        <v>78</v>
      </c>
      <c r="D18" s="5">
        <v>80</v>
      </c>
      <c r="E18" s="5">
        <v>77</v>
      </c>
      <c r="F18" s="6">
        <f t="shared" si="0"/>
        <v>78.2</v>
      </c>
      <c r="G18" s="19" t="str">
        <f t="shared" si="1"/>
        <v>第43名</v>
      </c>
      <c r="H18" s="19" t="str">
        <f t="shared" si="2"/>
        <v>及格</v>
      </c>
      <c r="I18" s="1"/>
    </row>
    <row r="19" spans="1:9" ht="21.95" customHeight="1">
      <c r="A19" s="8" t="s">
        <v>20</v>
      </c>
      <c r="B19" s="7" t="str">
        <f>VLOOKUP(A19,初三学生档案!$A$2:$B$56,2,0)</f>
        <v>郑秀丽</v>
      </c>
      <c r="C19" s="4">
        <v>88</v>
      </c>
      <c r="D19" s="4">
        <v>86</v>
      </c>
      <c r="E19" s="4">
        <v>90</v>
      </c>
      <c r="F19" s="6">
        <f t="shared" si="0"/>
        <v>88.2</v>
      </c>
      <c r="G19" s="19" t="str">
        <f t="shared" si="1"/>
        <v>第34名</v>
      </c>
      <c r="H19" s="19" t="str">
        <f t="shared" si="2"/>
        <v>良好</v>
      </c>
      <c r="I19" s="1"/>
    </row>
    <row r="20" spans="1:9" ht="21.95" customHeight="1">
      <c r="A20" s="9" t="s">
        <v>21</v>
      </c>
      <c r="B20" s="7" t="str">
        <f>VLOOKUP(A20,初三学生档案!$A$2:$B$56,2,0)</f>
        <v>刘小红</v>
      </c>
      <c r="C20" s="5">
        <v>86</v>
      </c>
      <c r="D20" s="5">
        <v>92</v>
      </c>
      <c r="E20" s="5">
        <v>95</v>
      </c>
      <c r="F20" s="6">
        <f t="shared" si="0"/>
        <v>91.4</v>
      </c>
      <c r="G20" s="19" t="str">
        <f t="shared" si="1"/>
        <v>第25名</v>
      </c>
      <c r="H20" s="19" t="str">
        <f t="shared" si="2"/>
        <v>良好</v>
      </c>
      <c r="I20" s="1"/>
    </row>
    <row r="21" spans="1:9" ht="21.95" customHeight="1">
      <c r="A21" s="8" t="s">
        <v>22</v>
      </c>
      <c r="B21" s="7" t="str">
        <f>VLOOKUP(A21,初三学生档案!$A$2:$B$56,2,0)</f>
        <v>陈家洛</v>
      </c>
      <c r="C21" s="4">
        <v>96</v>
      </c>
      <c r="D21" s="4">
        <v>95</v>
      </c>
      <c r="E21" s="4">
        <v>85</v>
      </c>
      <c r="F21" s="6">
        <f t="shared" si="0"/>
        <v>91.3</v>
      </c>
      <c r="G21" s="19" t="str">
        <f t="shared" si="1"/>
        <v>第26名</v>
      </c>
      <c r="H21" s="19" t="str">
        <f t="shared" si="2"/>
        <v>良好</v>
      </c>
    </row>
    <row r="22" spans="1:9" ht="21.95" customHeight="1">
      <c r="A22" s="9" t="s">
        <v>23</v>
      </c>
      <c r="B22" s="7" t="str">
        <f>VLOOKUP(A22,初三学生档案!$A$2:$B$56,2,0)</f>
        <v>张国强</v>
      </c>
      <c r="C22" s="5">
        <v>92</v>
      </c>
      <c r="D22" s="5">
        <v>100</v>
      </c>
      <c r="E22" s="5">
        <v>96</v>
      </c>
      <c r="F22" s="6">
        <f t="shared" si="0"/>
        <v>96</v>
      </c>
      <c r="G22" s="19" t="str">
        <f t="shared" si="1"/>
        <v>第9名</v>
      </c>
      <c r="H22" s="19" t="str">
        <f t="shared" si="2"/>
        <v>良好</v>
      </c>
    </row>
    <row r="23" spans="1:9" ht="21.95" customHeight="1">
      <c r="A23" s="8" t="s">
        <v>24</v>
      </c>
      <c r="B23" s="7" t="str">
        <f>VLOOKUP(A23,初三学生档案!$A$2:$B$56,2,0)</f>
        <v>姚南</v>
      </c>
      <c r="C23" s="4">
        <v>88</v>
      </c>
      <c r="D23" s="4">
        <v>82</v>
      </c>
      <c r="E23" s="4">
        <v>95</v>
      </c>
      <c r="F23" s="6">
        <f t="shared" si="0"/>
        <v>89</v>
      </c>
      <c r="G23" s="19" t="str">
        <f t="shared" si="1"/>
        <v>第32名</v>
      </c>
      <c r="H23" s="19" t="str">
        <f t="shared" si="2"/>
        <v>良好</v>
      </c>
    </row>
    <row r="24" spans="1:9" ht="21.95" customHeight="1">
      <c r="A24" s="9" t="s">
        <v>25</v>
      </c>
      <c r="B24" s="7" t="str">
        <f>VLOOKUP(A24,初三学生档案!$A$2:$B$56,2,0)</f>
        <v>徐霞客</v>
      </c>
      <c r="C24" s="5">
        <v>90</v>
      </c>
      <c r="D24" s="5">
        <v>91</v>
      </c>
      <c r="E24" s="5">
        <v>91</v>
      </c>
      <c r="F24" s="6">
        <f t="shared" si="0"/>
        <v>90.699999999999989</v>
      </c>
      <c r="G24" s="19" t="str">
        <f t="shared" si="1"/>
        <v>第30名</v>
      </c>
      <c r="H24" s="19" t="str">
        <f t="shared" si="2"/>
        <v>良好</v>
      </c>
    </row>
    <row r="25" spans="1:9" ht="21.95" customHeight="1">
      <c r="A25" s="8" t="s">
        <v>26</v>
      </c>
      <c r="B25" s="7" t="str">
        <f>VLOOKUP(A25,初三学生档案!$A$2:$B$56,2,0)</f>
        <v>孙令煊</v>
      </c>
      <c r="C25" s="4">
        <v>97</v>
      </c>
      <c r="D25" s="4">
        <v>94</v>
      </c>
      <c r="E25" s="4">
        <v>93</v>
      </c>
      <c r="F25" s="6">
        <f t="shared" si="0"/>
        <v>94.5</v>
      </c>
      <c r="G25" s="19" t="str">
        <f t="shared" si="1"/>
        <v>第12名</v>
      </c>
      <c r="H25" s="19" t="str">
        <f t="shared" si="2"/>
        <v>良好</v>
      </c>
    </row>
    <row r="26" spans="1:9" ht="21.95" customHeight="1">
      <c r="A26" s="9" t="s">
        <v>27</v>
      </c>
      <c r="B26" s="7" t="str">
        <f>VLOOKUP(A26,初三学生档案!$A$2:$B$56,2,0)</f>
        <v>杜学江</v>
      </c>
      <c r="C26" s="5">
        <v>84</v>
      </c>
      <c r="D26" s="5">
        <v>83</v>
      </c>
      <c r="E26" s="5">
        <v>80</v>
      </c>
      <c r="F26" s="6">
        <f t="shared" si="0"/>
        <v>82.1</v>
      </c>
      <c r="G26" s="19" t="str">
        <f t="shared" si="1"/>
        <v>第42名</v>
      </c>
      <c r="H26" s="19" t="str">
        <f t="shared" si="2"/>
        <v>及格</v>
      </c>
    </row>
    <row r="27" spans="1:9" ht="21.95" customHeight="1">
      <c r="A27" s="8" t="s">
        <v>28</v>
      </c>
      <c r="B27" s="7" t="str">
        <f>VLOOKUP(A27,初三学生档案!$A$2:$B$56,2,0)</f>
        <v>齐飞扬</v>
      </c>
      <c r="C27" s="4">
        <v>87</v>
      </c>
      <c r="D27" s="4">
        <v>87</v>
      </c>
      <c r="E27" s="4">
        <v>83</v>
      </c>
      <c r="F27" s="6">
        <f t="shared" si="0"/>
        <v>85.4</v>
      </c>
      <c r="G27" s="19" t="str">
        <f t="shared" si="1"/>
        <v>第38名</v>
      </c>
      <c r="H27" s="19" t="str">
        <f t="shared" si="2"/>
        <v>良好</v>
      </c>
    </row>
    <row r="28" spans="1:9" ht="21.95" customHeight="1">
      <c r="A28" s="9" t="s">
        <v>29</v>
      </c>
      <c r="B28" s="7" t="str">
        <f>VLOOKUP(A28,初三学生档案!$A$2:$B$56,2,0)</f>
        <v>苏解玉</v>
      </c>
      <c r="C28" s="5">
        <v>91</v>
      </c>
      <c r="D28" s="5">
        <v>83</v>
      </c>
      <c r="E28" s="5">
        <v>85</v>
      </c>
      <c r="F28" s="6">
        <f t="shared" si="0"/>
        <v>86.2</v>
      </c>
      <c r="G28" s="19" t="str">
        <f t="shared" si="1"/>
        <v>第37名</v>
      </c>
      <c r="H28" s="19" t="str">
        <f t="shared" si="2"/>
        <v>良好</v>
      </c>
    </row>
    <row r="29" spans="1:9" ht="21.95" customHeight="1">
      <c r="A29" s="8" t="s">
        <v>30</v>
      </c>
      <c r="B29" s="7" t="str">
        <f>VLOOKUP(A29,初三学生档案!$A$2:$B$56,2,0)</f>
        <v>陈万地</v>
      </c>
      <c r="C29" s="4">
        <v>90</v>
      </c>
      <c r="D29" s="4">
        <v>95</v>
      </c>
      <c r="E29" s="4">
        <v>92</v>
      </c>
      <c r="F29" s="6">
        <f t="shared" si="0"/>
        <v>92.300000000000011</v>
      </c>
      <c r="G29" s="19" t="str">
        <f t="shared" si="1"/>
        <v>第22名</v>
      </c>
      <c r="H29" s="19" t="str">
        <f t="shared" si="2"/>
        <v>良好</v>
      </c>
    </row>
    <row r="30" spans="1:9" ht="21.95" customHeight="1">
      <c r="A30" s="9" t="s">
        <v>31</v>
      </c>
      <c r="B30" s="7" t="str">
        <f>VLOOKUP(A30,初三学生档案!$A$2:$B$56,2,0)</f>
        <v>张国强</v>
      </c>
      <c r="C30" s="5">
        <v>99</v>
      </c>
      <c r="D30" s="5">
        <v>94</v>
      </c>
      <c r="E30" s="5">
        <v>97</v>
      </c>
      <c r="F30" s="6">
        <f t="shared" si="0"/>
        <v>96.7</v>
      </c>
      <c r="G30" s="19" t="str">
        <f t="shared" si="1"/>
        <v>第5名</v>
      </c>
      <c r="H30" s="19" t="str">
        <f t="shared" si="2"/>
        <v>良好</v>
      </c>
    </row>
    <row r="31" spans="1:9" ht="21.95" customHeight="1">
      <c r="A31" s="8" t="s">
        <v>32</v>
      </c>
      <c r="B31" s="7" t="str">
        <f>VLOOKUP(A31,初三学生档案!$A$2:$B$56,2,0)</f>
        <v>刘小锋</v>
      </c>
      <c r="C31" s="4">
        <v>89</v>
      </c>
      <c r="D31" s="4">
        <v>95</v>
      </c>
      <c r="E31" s="4">
        <v>98</v>
      </c>
      <c r="F31" s="6">
        <f t="shared" si="0"/>
        <v>94.4</v>
      </c>
      <c r="G31" s="19" t="str">
        <f t="shared" si="1"/>
        <v>第14名</v>
      </c>
      <c r="H31" s="19" t="str">
        <f t="shared" si="2"/>
        <v>良好</v>
      </c>
    </row>
    <row r="32" spans="1:9" ht="21.95" customHeight="1">
      <c r="A32" s="9" t="s">
        <v>33</v>
      </c>
      <c r="B32" s="7" t="str">
        <f>VLOOKUP(A32,初三学生档案!$A$2:$B$56,2,0)</f>
        <v>张鹏举</v>
      </c>
      <c r="C32" s="5">
        <v>94</v>
      </c>
      <c r="D32" s="5">
        <v>93</v>
      </c>
      <c r="E32" s="5">
        <v>84</v>
      </c>
      <c r="F32" s="6">
        <f t="shared" si="0"/>
        <v>89.699999999999989</v>
      </c>
      <c r="G32" s="19" t="str">
        <f t="shared" si="1"/>
        <v>第31名</v>
      </c>
      <c r="H32" s="19" t="str">
        <f t="shared" si="2"/>
        <v>良好</v>
      </c>
    </row>
    <row r="33" spans="1:8" ht="21.95" customHeight="1">
      <c r="A33" s="8" t="s">
        <v>34</v>
      </c>
      <c r="B33" s="7" t="str">
        <f>VLOOKUP(A33,初三学生档案!$A$2:$B$56,2,0)</f>
        <v>孙玉敏</v>
      </c>
      <c r="C33" s="4">
        <v>96</v>
      </c>
      <c r="D33" s="4">
        <v>92</v>
      </c>
      <c r="E33" s="4">
        <v>100</v>
      </c>
      <c r="F33" s="6">
        <f t="shared" si="0"/>
        <v>96.399999999999991</v>
      </c>
      <c r="G33" s="19" t="str">
        <f t="shared" si="1"/>
        <v>第6名</v>
      </c>
      <c r="H33" s="19" t="str">
        <f t="shared" si="2"/>
        <v>良好</v>
      </c>
    </row>
    <row r="34" spans="1:8" ht="21.95" customHeight="1">
      <c r="A34" s="9" t="s">
        <v>35</v>
      </c>
      <c r="B34" s="7" t="str">
        <f>VLOOKUP(A34,初三学生档案!$A$2:$B$56,2,0)</f>
        <v>王清华</v>
      </c>
      <c r="C34" s="5">
        <v>84</v>
      </c>
      <c r="D34" s="5">
        <v>81</v>
      </c>
      <c r="E34" s="5">
        <v>89</v>
      </c>
      <c r="F34" s="6">
        <f t="shared" si="0"/>
        <v>85.1</v>
      </c>
      <c r="G34" s="19" t="str">
        <f t="shared" si="1"/>
        <v>第39名</v>
      </c>
      <c r="H34" s="19" t="str">
        <f t="shared" si="2"/>
        <v>良好</v>
      </c>
    </row>
    <row r="35" spans="1:8" ht="21.95" customHeight="1">
      <c r="A35" s="8" t="s">
        <v>36</v>
      </c>
      <c r="B35" s="7" t="str">
        <f>VLOOKUP(A35,初三学生档案!$A$2:$B$56,2,0)</f>
        <v>李春娜</v>
      </c>
      <c r="C35" s="4">
        <v>90</v>
      </c>
      <c r="D35" s="4">
        <v>99</v>
      </c>
      <c r="E35" s="4">
        <v>94</v>
      </c>
      <c r="F35" s="6">
        <f t="shared" si="0"/>
        <v>94.300000000000011</v>
      </c>
      <c r="G35" s="19" t="str">
        <f t="shared" si="1"/>
        <v>第15名</v>
      </c>
      <c r="H35" s="19" t="str">
        <f t="shared" si="2"/>
        <v>良好</v>
      </c>
    </row>
    <row r="36" spans="1:8" ht="21.95" customHeight="1">
      <c r="A36" s="9" t="s">
        <v>37</v>
      </c>
      <c r="B36" s="7" t="str">
        <f>VLOOKUP(A36,初三学生档案!$A$2:$B$56,2,0)</f>
        <v>倪冬声</v>
      </c>
      <c r="C36" s="5">
        <v>97</v>
      </c>
      <c r="D36" s="5">
        <v>90</v>
      </c>
      <c r="E36" s="5">
        <v>95</v>
      </c>
      <c r="F36" s="6">
        <f t="shared" si="0"/>
        <v>94.1</v>
      </c>
      <c r="G36" s="19" t="str">
        <f t="shared" si="1"/>
        <v>第16名</v>
      </c>
      <c r="H36" s="19" t="str">
        <f t="shared" si="2"/>
        <v>良好</v>
      </c>
    </row>
    <row r="37" spans="1:8" ht="21.95" customHeight="1">
      <c r="A37" s="8" t="s">
        <v>38</v>
      </c>
      <c r="B37" s="7" t="str">
        <f>VLOOKUP(A37,初三学生档案!$A$2:$B$56,2,0)</f>
        <v>闫朝霞</v>
      </c>
      <c r="C37" s="4">
        <v>100</v>
      </c>
      <c r="D37" s="4">
        <v>97</v>
      </c>
      <c r="E37" s="4">
        <v>96</v>
      </c>
      <c r="F37" s="6">
        <f t="shared" si="0"/>
        <v>97.5</v>
      </c>
      <c r="G37" s="19" t="str">
        <f t="shared" si="1"/>
        <v>第3名</v>
      </c>
      <c r="H37" s="19" t="str">
        <f t="shared" si="2"/>
        <v>良好</v>
      </c>
    </row>
    <row r="38" spans="1:8" ht="21.95" customHeight="1">
      <c r="A38" s="9" t="s">
        <v>39</v>
      </c>
      <c r="B38" s="7" t="str">
        <f>VLOOKUP(A38,初三学生档案!$A$2:$B$56,2,0)</f>
        <v>康秋林</v>
      </c>
      <c r="C38" s="5">
        <v>90</v>
      </c>
      <c r="D38" s="5">
        <v>92</v>
      </c>
      <c r="E38" s="5">
        <v>86</v>
      </c>
      <c r="F38" s="6">
        <f t="shared" si="0"/>
        <v>89</v>
      </c>
      <c r="G38" s="19" t="str">
        <f t="shared" si="1"/>
        <v>第32名</v>
      </c>
      <c r="H38" s="19" t="str">
        <f t="shared" si="2"/>
        <v>良好</v>
      </c>
    </row>
    <row r="39" spans="1:8" ht="21.95" customHeight="1">
      <c r="A39" s="8" t="s">
        <v>40</v>
      </c>
      <c r="B39" s="7" t="str">
        <f>VLOOKUP(A39,初三学生档案!$A$2:$B$56,2,0)</f>
        <v>钱飞虎</v>
      </c>
      <c r="C39" s="4">
        <v>86</v>
      </c>
      <c r="D39" s="4">
        <v>89</v>
      </c>
      <c r="E39" s="4">
        <v>80</v>
      </c>
      <c r="F39" s="6">
        <f t="shared" si="0"/>
        <v>84.5</v>
      </c>
      <c r="G39" s="19" t="str">
        <f t="shared" si="1"/>
        <v>第40名</v>
      </c>
      <c r="H39" s="19" t="str">
        <f t="shared" si="2"/>
        <v>良好</v>
      </c>
    </row>
    <row r="40" spans="1:8" ht="21.95" customHeight="1">
      <c r="A40" s="9" t="s">
        <v>41</v>
      </c>
      <c r="B40" s="7" t="str">
        <f>VLOOKUP(A40,初三学生档案!$A$2:$B$56,2,0)</f>
        <v>吕文伟</v>
      </c>
      <c r="C40" s="5">
        <v>92</v>
      </c>
      <c r="D40" s="5">
        <v>89</v>
      </c>
      <c r="E40" s="5">
        <v>96</v>
      </c>
      <c r="F40" s="6">
        <f t="shared" si="0"/>
        <v>92.7</v>
      </c>
      <c r="G40" s="19" t="str">
        <f t="shared" si="1"/>
        <v>第21名</v>
      </c>
      <c r="H40" s="19" t="str">
        <f t="shared" si="2"/>
        <v>良好</v>
      </c>
    </row>
    <row r="41" spans="1:8" ht="21.95" customHeight="1">
      <c r="A41" s="8" t="s">
        <v>42</v>
      </c>
      <c r="B41" s="7" t="str">
        <f>VLOOKUP(A41,初三学生档案!$A$2:$B$56,2,0)</f>
        <v>方天宇</v>
      </c>
      <c r="C41" s="4">
        <v>93</v>
      </c>
      <c r="D41" s="4">
        <v>86</v>
      </c>
      <c r="E41" s="4">
        <v>93</v>
      </c>
      <c r="F41" s="6">
        <f t="shared" si="0"/>
        <v>90.9</v>
      </c>
      <c r="G41" s="19" t="str">
        <f t="shared" si="1"/>
        <v>第28名</v>
      </c>
      <c r="H41" s="19" t="str">
        <f t="shared" si="2"/>
        <v>良好</v>
      </c>
    </row>
    <row r="42" spans="1:8" ht="21.95" customHeight="1">
      <c r="A42" s="9" t="s">
        <v>43</v>
      </c>
      <c r="B42" s="7" t="str">
        <f>VLOOKUP(A42,初三学生档案!$A$2:$B$56,2,0)</f>
        <v>郎润</v>
      </c>
      <c r="C42" s="5">
        <v>91</v>
      </c>
      <c r="D42" s="5">
        <v>95</v>
      </c>
      <c r="E42" s="5">
        <v>90</v>
      </c>
      <c r="F42" s="6">
        <f t="shared" si="0"/>
        <v>91.8</v>
      </c>
      <c r="G42" s="19" t="str">
        <f t="shared" si="1"/>
        <v>第24名</v>
      </c>
      <c r="H42" s="19" t="str">
        <f t="shared" si="2"/>
        <v>良好</v>
      </c>
    </row>
    <row r="43" spans="1:8" ht="21.95" customHeight="1">
      <c r="A43" s="8" t="s">
        <v>44</v>
      </c>
      <c r="B43" s="7" t="str">
        <f>VLOOKUP(A43,初三学生档案!$A$2:$B$56,2,0)</f>
        <v>习志敏</v>
      </c>
      <c r="C43" s="4">
        <v>98</v>
      </c>
      <c r="D43" s="4">
        <v>96</v>
      </c>
      <c r="E43" s="4">
        <v>100</v>
      </c>
      <c r="F43" s="6">
        <f t="shared" si="0"/>
        <v>98.199999999999989</v>
      </c>
      <c r="G43" s="19" t="str">
        <f t="shared" si="1"/>
        <v>第2名</v>
      </c>
      <c r="H43" s="19" t="str">
        <f t="shared" si="2"/>
        <v>良好</v>
      </c>
    </row>
    <row r="44" spans="1:8" ht="21.95" customHeight="1">
      <c r="A44" s="9" t="s">
        <v>45</v>
      </c>
      <c r="B44" s="7" t="str">
        <f>VLOOKUP(A44,初三学生档案!$A$2:$B$56,2,0)</f>
        <v>张馥郁</v>
      </c>
      <c r="C44" s="5">
        <v>97</v>
      </c>
      <c r="D44" s="5">
        <v>99</v>
      </c>
      <c r="E44" s="5">
        <v>95</v>
      </c>
      <c r="F44" s="6">
        <f t="shared" si="0"/>
        <v>96.8</v>
      </c>
      <c r="G44" s="19" t="str">
        <f t="shared" si="1"/>
        <v>第4名</v>
      </c>
      <c r="H44" s="19" t="str">
        <f t="shared" si="2"/>
        <v>良好</v>
      </c>
    </row>
    <row r="45" spans="1:8" ht="21.95" customHeight="1">
      <c r="A45" s="8" t="s">
        <v>46</v>
      </c>
      <c r="B45" s="7" t="str">
        <f>VLOOKUP(A45,初三学生档案!$A$2:$B$56,2,0)</f>
        <v>李北冥</v>
      </c>
      <c r="C45" s="4">
        <v>94</v>
      </c>
      <c r="D45" s="4">
        <v>99</v>
      </c>
      <c r="E45" s="4">
        <v>96</v>
      </c>
      <c r="F45" s="6">
        <f t="shared" si="0"/>
        <v>96.300000000000011</v>
      </c>
      <c r="G45" s="19" t="str">
        <f t="shared" si="1"/>
        <v>第7名</v>
      </c>
      <c r="H45" s="19" t="str">
        <f t="shared" si="2"/>
        <v>良好</v>
      </c>
    </row>
  </sheetData>
  <dataConsolidate topLabels="1">
    <dataRefs count="3">
      <dataRef ref="A3:H9" sheet="初一（1）班" r:id="rId1"/>
      <dataRef ref="A3:H9" sheet="初一（2）班" r:id="rId2"/>
      <dataRef ref="A3:H9" sheet="初一（3）班" r:id="rId3"/>
    </dataRefs>
  </dataConsolidate>
  <phoneticPr fontId="1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workbookViewId="0">
      <selection activeCell="H4" sqref="H4"/>
    </sheetView>
  </sheetViews>
  <sheetFormatPr defaultRowHeight="13.5"/>
  <cols>
    <col min="1" max="8" width="14.625" customWidth="1"/>
  </cols>
  <sheetData>
    <row r="1" spans="1:9" ht="21.95" customHeight="1">
      <c r="A1" s="2" t="s">
        <v>213</v>
      </c>
      <c r="B1" s="3" t="s">
        <v>214</v>
      </c>
      <c r="C1" s="3" t="s">
        <v>215</v>
      </c>
      <c r="D1" s="3" t="s">
        <v>216</v>
      </c>
      <c r="E1" s="3" t="s">
        <v>217</v>
      </c>
      <c r="F1" s="3" t="s">
        <v>218</v>
      </c>
      <c r="G1" s="3" t="s">
        <v>210</v>
      </c>
      <c r="H1" s="3" t="s">
        <v>211</v>
      </c>
    </row>
    <row r="2" spans="1:9" ht="21.95" customHeight="1">
      <c r="A2" s="8" t="s">
        <v>219</v>
      </c>
      <c r="B2" s="7" t="str">
        <f>VLOOKUP(A2,初三学生档案!$A$2:$B$56,2,0)</f>
        <v>宋子丹</v>
      </c>
      <c r="C2" s="4">
        <v>89</v>
      </c>
      <c r="D2" s="4">
        <v>97</v>
      </c>
      <c r="E2" s="4">
        <v>95</v>
      </c>
      <c r="F2" s="6">
        <f>SUM((C2*30%)+(D2*30%)+(E2*40%))</f>
        <v>93.8</v>
      </c>
      <c r="G2" s="19" t="str">
        <f>"第"&amp;RANK(F2,$F$2:$F$45)&amp;"名"</f>
        <v>第12名</v>
      </c>
      <c r="H2" s="19" t="str">
        <f>IF(F2&gt;=90,"优秀",IF(F2&gt;=75,"良好",IF(F2&gt;=60,"及格",IF(F2&gt;60,"及格","不及格"))))</f>
        <v>优秀</v>
      </c>
    </row>
    <row r="3" spans="1:9" ht="21.95" customHeight="1">
      <c r="A3" s="8" t="s">
        <v>4</v>
      </c>
      <c r="B3" s="7" t="str">
        <f>VLOOKUP(A3,初三学生档案!$A$2:$B$56,2,0)</f>
        <v>郑菁华</v>
      </c>
      <c r="C3" s="4">
        <v>100</v>
      </c>
      <c r="D3" s="4">
        <v>94</v>
      </c>
      <c r="E3" s="4">
        <v>96</v>
      </c>
      <c r="F3" s="6">
        <f t="shared" ref="F3:F45" si="0">SUM((C3*30%)+(D3*30%)+(E3*40%))</f>
        <v>96.600000000000009</v>
      </c>
      <c r="G3" s="19" t="str">
        <f t="shared" ref="G3:G45" si="1">"第"&amp;RANK(F3,$F$2:$F$45)&amp;"名"</f>
        <v>第6名</v>
      </c>
      <c r="H3" s="19" t="str">
        <f t="shared" ref="H3:H45" si="2">IF(F3&gt;=90,"优秀",IF(F3&gt;=75,"良好",IF(F3&gt;=60,"及格",IF(F3&gt;60,"及格","不及格"))))</f>
        <v>优秀</v>
      </c>
      <c r="I3" s="1"/>
    </row>
    <row r="4" spans="1:9" ht="21.95" customHeight="1">
      <c r="A4" s="9" t="s">
        <v>5</v>
      </c>
      <c r="B4" s="7" t="str">
        <f>VLOOKUP(A4,初三学生档案!$A$2:$B$56,2,0)</f>
        <v>张雄杰</v>
      </c>
      <c r="C4" s="5">
        <v>98</v>
      </c>
      <c r="D4" s="5">
        <v>88</v>
      </c>
      <c r="E4" s="5">
        <v>95</v>
      </c>
      <c r="F4" s="6">
        <f t="shared" si="0"/>
        <v>93.8</v>
      </c>
      <c r="G4" s="19" t="str">
        <f t="shared" si="1"/>
        <v>第12名</v>
      </c>
      <c r="H4" s="19" t="str">
        <f t="shared" si="2"/>
        <v>优秀</v>
      </c>
      <c r="I4" s="1"/>
    </row>
    <row r="5" spans="1:9" ht="21.95" customHeight="1">
      <c r="A5" s="8" t="s">
        <v>6</v>
      </c>
      <c r="B5" s="7" t="str">
        <f>VLOOKUP(A5,初三学生档案!$A$2:$B$56,2,0)</f>
        <v>江晓勇</v>
      </c>
      <c r="C5" s="4">
        <v>93</v>
      </c>
      <c r="D5" s="4">
        <v>92</v>
      </c>
      <c r="E5" s="4">
        <v>95</v>
      </c>
      <c r="F5" s="6">
        <f t="shared" si="0"/>
        <v>93.5</v>
      </c>
      <c r="G5" s="19" t="str">
        <f t="shared" si="1"/>
        <v>第14名</v>
      </c>
      <c r="H5" s="19" t="str">
        <f t="shared" si="2"/>
        <v>优秀</v>
      </c>
      <c r="I5" s="1"/>
    </row>
    <row r="6" spans="1:9" ht="21.95" customHeight="1">
      <c r="A6" s="9" t="s">
        <v>7</v>
      </c>
      <c r="B6" s="7" t="str">
        <f>VLOOKUP(A6,初三学生档案!$A$2:$B$56,2,0)</f>
        <v>齐小娟</v>
      </c>
      <c r="C6" s="5">
        <v>95</v>
      </c>
      <c r="D6" s="5">
        <v>94</v>
      </c>
      <c r="E6" s="5">
        <v>100</v>
      </c>
      <c r="F6" s="6">
        <f t="shared" si="0"/>
        <v>96.7</v>
      </c>
      <c r="G6" s="19" t="str">
        <f t="shared" si="1"/>
        <v>第4名</v>
      </c>
      <c r="H6" s="19" t="str">
        <f t="shared" si="2"/>
        <v>优秀</v>
      </c>
      <c r="I6" s="1"/>
    </row>
    <row r="7" spans="1:9" ht="21.95" customHeight="1">
      <c r="A7" s="8" t="s">
        <v>8</v>
      </c>
      <c r="B7" s="7" t="str">
        <f>VLOOKUP(A7,初三学生档案!$A$2:$B$56,2,0)</f>
        <v>孙如红</v>
      </c>
      <c r="C7" s="4">
        <v>80</v>
      </c>
      <c r="D7" s="4">
        <v>77</v>
      </c>
      <c r="E7" s="4">
        <v>72</v>
      </c>
      <c r="F7" s="6">
        <f t="shared" si="0"/>
        <v>75.899999999999991</v>
      </c>
      <c r="G7" s="19" t="str">
        <f t="shared" si="1"/>
        <v>第42名</v>
      </c>
      <c r="H7" s="19" t="str">
        <f t="shared" si="2"/>
        <v>良好</v>
      </c>
      <c r="I7" s="1"/>
    </row>
    <row r="8" spans="1:9" ht="21.95" customHeight="1">
      <c r="A8" s="9" t="s">
        <v>9</v>
      </c>
      <c r="B8" s="7" t="str">
        <f>VLOOKUP(A8,初三学生档案!$A$2:$B$56,2,0)</f>
        <v>甄士隐</v>
      </c>
      <c r="C8" s="5">
        <v>97</v>
      </c>
      <c r="D8" s="5">
        <v>91</v>
      </c>
      <c r="E8" s="5">
        <v>98</v>
      </c>
      <c r="F8" s="6">
        <f t="shared" si="0"/>
        <v>95.6</v>
      </c>
      <c r="G8" s="19" t="str">
        <f t="shared" si="1"/>
        <v>第8名</v>
      </c>
      <c r="H8" s="19" t="str">
        <f t="shared" si="2"/>
        <v>优秀</v>
      </c>
      <c r="I8" s="1"/>
    </row>
    <row r="9" spans="1:9" ht="21.95" customHeight="1">
      <c r="A9" s="8" t="s">
        <v>10</v>
      </c>
      <c r="B9" s="7" t="str">
        <f>VLOOKUP(A9,初三学生档案!$A$2:$B$56,2,0)</f>
        <v>周梦飞</v>
      </c>
      <c r="C9" s="4">
        <v>74</v>
      </c>
      <c r="D9" s="4">
        <v>66</v>
      </c>
      <c r="E9" s="4">
        <v>79</v>
      </c>
      <c r="F9" s="6">
        <f t="shared" si="0"/>
        <v>73.599999999999994</v>
      </c>
      <c r="G9" s="19" t="str">
        <f t="shared" si="1"/>
        <v>第44名</v>
      </c>
      <c r="H9" s="19" t="str">
        <f t="shared" si="2"/>
        <v>及格</v>
      </c>
      <c r="I9" s="1"/>
    </row>
    <row r="10" spans="1:9" ht="21.95" customHeight="1">
      <c r="A10" s="9" t="s">
        <v>11</v>
      </c>
      <c r="B10" s="7" t="str">
        <f>VLOOKUP(A10,初三学生档案!$A$2:$B$56,2,0)</f>
        <v>杜春兰</v>
      </c>
      <c r="C10" s="5">
        <v>92</v>
      </c>
      <c r="D10" s="5">
        <v>100</v>
      </c>
      <c r="E10" s="5">
        <v>98</v>
      </c>
      <c r="F10" s="6">
        <f t="shared" si="0"/>
        <v>96.8</v>
      </c>
      <c r="G10" s="19" t="str">
        <f t="shared" si="1"/>
        <v>第3名</v>
      </c>
      <c r="H10" s="19" t="str">
        <f t="shared" si="2"/>
        <v>优秀</v>
      </c>
      <c r="I10" s="1"/>
    </row>
    <row r="11" spans="1:9" ht="21.95" customHeight="1">
      <c r="A11" s="8" t="s">
        <v>12</v>
      </c>
      <c r="B11" s="7" t="str">
        <f>VLOOKUP(A11,初三学生档案!$A$2:$B$56,2,0)</f>
        <v>苏国强</v>
      </c>
      <c r="C11" s="4">
        <v>80</v>
      </c>
      <c r="D11" s="4">
        <v>79</v>
      </c>
      <c r="E11" s="4">
        <v>73</v>
      </c>
      <c r="F11" s="6">
        <f t="shared" si="0"/>
        <v>76.900000000000006</v>
      </c>
      <c r="G11" s="19" t="str">
        <f t="shared" si="1"/>
        <v>第38名</v>
      </c>
      <c r="H11" s="19" t="str">
        <f t="shared" si="2"/>
        <v>良好</v>
      </c>
      <c r="I11" s="1"/>
    </row>
    <row r="12" spans="1:9" ht="21.95" customHeight="1">
      <c r="A12" s="9" t="s">
        <v>13</v>
      </c>
      <c r="B12" s="7" t="str">
        <f>VLOOKUP(A12,初三学生档案!$A$2:$B$56,2,0)</f>
        <v>张杰</v>
      </c>
      <c r="C12" s="5">
        <v>90</v>
      </c>
      <c r="D12" s="5">
        <v>97</v>
      </c>
      <c r="E12" s="5">
        <v>95</v>
      </c>
      <c r="F12" s="6">
        <f t="shared" si="0"/>
        <v>94.1</v>
      </c>
      <c r="G12" s="19" t="str">
        <f t="shared" si="1"/>
        <v>第11名</v>
      </c>
      <c r="H12" s="19" t="str">
        <f t="shared" si="2"/>
        <v>优秀</v>
      </c>
      <c r="I12" s="1"/>
    </row>
    <row r="13" spans="1:9" ht="21.95" customHeight="1">
      <c r="A13" s="8" t="s">
        <v>14</v>
      </c>
      <c r="B13" s="7" t="str">
        <f>VLOOKUP(A13,初三学生档案!$A$2:$B$56,2,0)</f>
        <v>吉莉莉</v>
      </c>
      <c r="C13" s="4">
        <v>74</v>
      </c>
      <c r="D13" s="4">
        <v>79</v>
      </c>
      <c r="E13" s="4">
        <v>81</v>
      </c>
      <c r="F13" s="6">
        <f t="shared" si="0"/>
        <v>78.3</v>
      </c>
      <c r="G13" s="19" t="str">
        <f t="shared" si="1"/>
        <v>第37名</v>
      </c>
      <c r="H13" s="19" t="str">
        <f t="shared" si="2"/>
        <v>良好</v>
      </c>
      <c r="I13" s="1"/>
    </row>
    <row r="14" spans="1:9" ht="21.95" customHeight="1">
      <c r="A14" s="9" t="s">
        <v>15</v>
      </c>
      <c r="B14" s="7" t="str">
        <f>VLOOKUP(A14,初三学生档案!$A$2:$B$56,2,0)</f>
        <v>莫一明</v>
      </c>
      <c r="C14" s="5">
        <v>71</v>
      </c>
      <c r="D14" s="5">
        <v>89</v>
      </c>
      <c r="E14" s="5">
        <v>77</v>
      </c>
      <c r="F14" s="6">
        <f t="shared" si="0"/>
        <v>78.8</v>
      </c>
      <c r="G14" s="19" t="str">
        <f t="shared" si="1"/>
        <v>第35名</v>
      </c>
      <c r="H14" s="19" t="str">
        <f t="shared" si="2"/>
        <v>良好</v>
      </c>
      <c r="I14" s="1"/>
    </row>
    <row r="15" spans="1:9" ht="21.95" customHeight="1">
      <c r="A15" s="8" t="s">
        <v>16</v>
      </c>
      <c r="B15" s="7" t="str">
        <f>VLOOKUP(A15,初三学生档案!$A$2:$B$56,2,0)</f>
        <v>郭晶晶</v>
      </c>
      <c r="C15" s="4">
        <v>87</v>
      </c>
      <c r="D15" s="4">
        <v>94</v>
      </c>
      <c r="E15" s="4">
        <v>96</v>
      </c>
      <c r="F15" s="6">
        <f t="shared" si="0"/>
        <v>92.7</v>
      </c>
      <c r="G15" s="19" t="str">
        <f t="shared" si="1"/>
        <v>第17名</v>
      </c>
      <c r="H15" s="19" t="str">
        <f>IF(F15&gt;=90,"优秀",IF(F15&gt;=75,"良好",IF(F15&gt;=60,"及格",IF(F15&gt;60,"及格","不及格"))))</f>
        <v>优秀</v>
      </c>
      <c r="I15" s="1"/>
    </row>
    <row r="16" spans="1:9" ht="21.95" customHeight="1">
      <c r="A16" s="9" t="s">
        <v>17</v>
      </c>
      <c r="B16" s="7" t="str">
        <f>VLOOKUP(A16,初三学生档案!$A$2:$B$56,2,0)</f>
        <v>侯登科</v>
      </c>
      <c r="C16" s="5">
        <v>81</v>
      </c>
      <c r="D16" s="5">
        <v>82</v>
      </c>
      <c r="E16" s="5">
        <v>93</v>
      </c>
      <c r="F16" s="6">
        <f t="shared" si="0"/>
        <v>86.1</v>
      </c>
      <c r="G16" s="19" t="str">
        <f t="shared" si="1"/>
        <v>第29名</v>
      </c>
      <c r="H16" s="19" t="str">
        <f t="shared" si="2"/>
        <v>良好</v>
      </c>
      <c r="I16" s="1"/>
    </row>
    <row r="17" spans="1:9" ht="21.95" customHeight="1">
      <c r="A17" s="8" t="s">
        <v>18</v>
      </c>
      <c r="B17" s="7" t="str">
        <f>VLOOKUP(A17,初三学生档案!$A$2:$B$56,2,0)</f>
        <v>宋子文</v>
      </c>
      <c r="C17" s="4">
        <v>83</v>
      </c>
      <c r="D17" s="4">
        <v>89</v>
      </c>
      <c r="E17" s="4">
        <v>81</v>
      </c>
      <c r="F17" s="6">
        <f t="shared" si="0"/>
        <v>84</v>
      </c>
      <c r="G17" s="19" t="str">
        <f t="shared" si="1"/>
        <v>第31名</v>
      </c>
      <c r="H17" s="19" t="str">
        <f t="shared" si="2"/>
        <v>良好</v>
      </c>
      <c r="I17" s="1"/>
    </row>
    <row r="18" spans="1:9" ht="21.95" customHeight="1">
      <c r="A18" s="9" t="s">
        <v>19</v>
      </c>
      <c r="B18" s="7" t="str">
        <f>VLOOKUP(A18,初三学生档案!$A$2:$B$56,2,0)</f>
        <v>马小军</v>
      </c>
      <c r="C18" s="5">
        <v>76</v>
      </c>
      <c r="D18" s="5">
        <v>71</v>
      </c>
      <c r="E18" s="5">
        <v>80</v>
      </c>
      <c r="F18" s="6">
        <f t="shared" si="0"/>
        <v>76.099999999999994</v>
      </c>
      <c r="G18" s="19" t="str">
        <f t="shared" si="1"/>
        <v>第41名</v>
      </c>
      <c r="H18" s="19" t="str">
        <f t="shared" si="2"/>
        <v>良好</v>
      </c>
      <c r="I18" s="1"/>
    </row>
    <row r="19" spans="1:9" ht="21.95" customHeight="1">
      <c r="A19" s="8" t="s">
        <v>20</v>
      </c>
      <c r="B19" s="7" t="str">
        <f>VLOOKUP(A19,初三学生档案!$A$2:$B$56,2,0)</f>
        <v>郑秀丽</v>
      </c>
      <c r="C19" s="4">
        <v>89</v>
      </c>
      <c r="D19" s="4">
        <v>86</v>
      </c>
      <c r="E19" s="4">
        <v>83</v>
      </c>
      <c r="F19" s="6">
        <f t="shared" si="0"/>
        <v>85.7</v>
      </c>
      <c r="G19" s="19" t="str">
        <f t="shared" si="1"/>
        <v>第30名</v>
      </c>
      <c r="H19" s="19" t="str">
        <f t="shared" si="2"/>
        <v>良好</v>
      </c>
      <c r="I19" s="1"/>
    </row>
    <row r="20" spans="1:9" ht="21.95" customHeight="1">
      <c r="A20" s="9" t="s">
        <v>21</v>
      </c>
      <c r="B20" s="7" t="str">
        <f>VLOOKUP(A20,初三学生档案!$A$2:$B$56,2,0)</f>
        <v>刘小红</v>
      </c>
      <c r="C20" s="5">
        <v>99</v>
      </c>
      <c r="D20" s="5">
        <v>93</v>
      </c>
      <c r="E20" s="5">
        <v>100</v>
      </c>
      <c r="F20" s="6">
        <f t="shared" si="0"/>
        <v>97.6</v>
      </c>
      <c r="G20" s="19" t="str">
        <f t="shared" si="1"/>
        <v>第1名</v>
      </c>
      <c r="H20" s="19" t="str">
        <f t="shared" si="2"/>
        <v>优秀</v>
      </c>
      <c r="I20" s="1"/>
    </row>
    <row r="21" spans="1:9" ht="21.95" customHeight="1">
      <c r="A21" s="8" t="s">
        <v>22</v>
      </c>
      <c r="B21" s="7" t="str">
        <f>VLOOKUP(A21,初三学生档案!$A$2:$B$56,2,0)</f>
        <v>陈家洛</v>
      </c>
      <c r="C21" s="4">
        <v>91</v>
      </c>
      <c r="D21" s="4">
        <v>94</v>
      </c>
      <c r="E21" s="4">
        <v>88</v>
      </c>
      <c r="F21" s="6">
        <f t="shared" si="0"/>
        <v>90.7</v>
      </c>
      <c r="G21" s="19" t="str">
        <f t="shared" si="1"/>
        <v>第20名</v>
      </c>
      <c r="H21" s="19" t="str">
        <f t="shared" si="2"/>
        <v>优秀</v>
      </c>
    </row>
    <row r="22" spans="1:9" ht="21.95" customHeight="1">
      <c r="A22" s="9" t="s">
        <v>23</v>
      </c>
      <c r="B22" s="7" t="str">
        <f>VLOOKUP(A22,初三学生档案!$A$2:$B$56,2,0)</f>
        <v>张国强</v>
      </c>
      <c r="C22" s="5">
        <v>71</v>
      </c>
      <c r="D22" s="5">
        <v>78</v>
      </c>
      <c r="E22" s="5">
        <v>75</v>
      </c>
      <c r="F22" s="6">
        <f t="shared" si="0"/>
        <v>74.7</v>
      </c>
      <c r="G22" s="19" t="str">
        <f t="shared" si="1"/>
        <v>第43名</v>
      </c>
      <c r="H22" s="19" t="str">
        <f t="shared" si="2"/>
        <v>及格</v>
      </c>
    </row>
    <row r="23" spans="1:9" ht="21.95" customHeight="1">
      <c r="A23" s="8" t="s">
        <v>24</v>
      </c>
      <c r="B23" s="7" t="str">
        <f>VLOOKUP(A23,初三学生档案!$A$2:$B$56,2,0)</f>
        <v>姚南</v>
      </c>
      <c r="C23" s="4">
        <v>98</v>
      </c>
      <c r="D23" s="4">
        <v>95</v>
      </c>
      <c r="E23" s="4">
        <v>93</v>
      </c>
      <c r="F23" s="6">
        <f t="shared" si="0"/>
        <v>95.1</v>
      </c>
      <c r="G23" s="19" t="str">
        <f t="shared" si="1"/>
        <v>第9名</v>
      </c>
      <c r="H23" s="19" t="str">
        <f t="shared" si="2"/>
        <v>优秀</v>
      </c>
    </row>
    <row r="24" spans="1:9" ht="21.95" customHeight="1">
      <c r="A24" s="9" t="s">
        <v>25</v>
      </c>
      <c r="B24" s="7" t="str">
        <f>VLOOKUP(A24,初三学生档案!$A$2:$B$56,2,0)</f>
        <v>徐霞客</v>
      </c>
      <c r="C24" s="5">
        <v>89</v>
      </c>
      <c r="D24" s="5">
        <v>88</v>
      </c>
      <c r="E24" s="5">
        <v>91</v>
      </c>
      <c r="F24" s="6">
        <f t="shared" si="0"/>
        <v>89.5</v>
      </c>
      <c r="G24" s="19" t="str">
        <f t="shared" si="1"/>
        <v>第25名</v>
      </c>
      <c r="H24" s="19" t="str">
        <f>IF(F24&gt;=90,"优秀",IF(F24&gt;=75,"良好",IF(F24&gt;=60,"及格",IF(F24&gt;60,"及格","不及格"))))</f>
        <v>良好</v>
      </c>
    </row>
    <row r="25" spans="1:9" ht="21.95" customHeight="1">
      <c r="A25" s="8" t="s">
        <v>26</v>
      </c>
      <c r="B25" s="7" t="str">
        <f>VLOOKUP(A25,初三学生档案!$A$2:$B$56,2,0)</f>
        <v>孙令煊</v>
      </c>
      <c r="C25" s="4">
        <v>95</v>
      </c>
      <c r="D25" s="4">
        <v>82</v>
      </c>
      <c r="E25" s="4">
        <v>87</v>
      </c>
      <c r="F25" s="6">
        <f t="shared" si="0"/>
        <v>87.9</v>
      </c>
      <c r="G25" s="19" t="str">
        <f t="shared" si="1"/>
        <v>第28名</v>
      </c>
      <c r="H25" s="19" t="str">
        <f t="shared" si="2"/>
        <v>良好</v>
      </c>
    </row>
    <row r="26" spans="1:9" ht="21.95" customHeight="1">
      <c r="A26" s="9" t="s">
        <v>27</v>
      </c>
      <c r="B26" s="7" t="str">
        <f>VLOOKUP(A26,初三学生档案!$A$2:$B$56,2,0)</f>
        <v>杜学江</v>
      </c>
      <c r="C26" s="5">
        <v>87</v>
      </c>
      <c r="D26" s="5">
        <v>91</v>
      </c>
      <c r="E26" s="5">
        <v>93</v>
      </c>
      <c r="F26" s="6">
        <f t="shared" si="0"/>
        <v>90.6</v>
      </c>
      <c r="G26" s="19" t="str">
        <f t="shared" si="1"/>
        <v>第21名</v>
      </c>
      <c r="H26" s="19" t="str">
        <f t="shared" si="2"/>
        <v>优秀</v>
      </c>
    </row>
    <row r="27" spans="1:9" ht="21.95" customHeight="1">
      <c r="A27" s="8" t="s">
        <v>28</v>
      </c>
      <c r="B27" s="7" t="str">
        <f>VLOOKUP(A27,初三学生档案!$A$2:$B$56,2,0)</f>
        <v>齐飞扬</v>
      </c>
      <c r="C27" s="4">
        <v>78</v>
      </c>
      <c r="D27" s="4">
        <v>91</v>
      </c>
      <c r="E27" s="4">
        <v>95</v>
      </c>
      <c r="F27" s="6">
        <f t="shared" si="0"/>
        <v>88.7</v>
      </c>
      <c r="G27" s="19" t="str">
        <f t="shared" si="1"/>
        <v>第27名</v>
      </c>
      <c r="H27" s="19" t="str">
        <f t="shared" si="2"/>
        <v>良好</v>
      </c>
    </row>
    <row r="28" spans="1:9" ht="21.95" customHeight="1">
      <c r="A28" s="9" t="s">
        <v>29</v>
      </c>
      <c r="B28" s="7" t="str">
        <f>VLOOKUP(A28,初三学生档案!$A$2:$B$56,2,0)</f>
        <v>苏解玉</v>
      </c>
      <c r="C28" s="5">
        <v>99</v>
      </c>
      <c r="D28" s="5">
        <v>98</v>
      </c>
      <c r="E28" s="5">
        <v>96</v>
      </c>
      <c r="F28" s="6">
        <f t="shared" si="0"/>
        <v>97.5</v>
      </c>
      <c r="G28" s="19" t="str">
        <f t="shared" si="1"/>
        <v>第2名</v>
      </c>
      <c r="H28" s="19" t="str">
        <f t="shared" si="2"/>
        <v>优秀</v>
      </c>
    </row>
    <row r="29" spans="1:9" ht="21.95" customHeight="1">
      <c r="A29" s="8" t="s">
        <v>30</v>
      </c>
      <c r="B29" s="7" t="str">
        <f>VLOOKUP(A29,初三学生档案!$A$2:$B$56,2,0)</f>
        <v>陈万地</v>
      </c>
      <c r="C29" s="4">
        <v>92</v>
      </c>
      <c r="D29" s="4">
        <v>90</v>
      </c>
      <c r="E29" s="4">
        <v>95</v>
      </c>
      <c r="F29" s="6">
        <f t="shared" si="0"/>
        <v>92.6</v>
      </c>
      <c r="G29" s="19" t="str">
        <f t="shared" si="1"/>
        <v>第18名</v>
      </c>
      <c r="H29" s="19" t="str">
        <f t="shared" si="2"/>
        <v>优秀</v>
      </c>
    </row>
    <row r="30" spans="1:9" ht="21.95" customHeight="1">
      <c r="A30" s="9" t="s">
        <v>31</v>
      </c>
      <c r="B30" s="7" t="str">
        <f>VLOOKUP(A30,初三学生档案!$A$2:$B$56,2,0)</f>
        <v>张国强</v>
      </c>
      <c r="C30" s="5">
        <v>90</v>
      </c>
      <c r="D30" s="5">
        <v>86</v>
      </c>
      <c r="E30" s="5">
        <v>93</v>
      </c>
      <c r="F30" s="6">
        <f t="shared" si="0"/>
        <v>90</v>
      </c>
      <c r="G30" s="19" t="str">
        <f t="shared" si="1"/>
        <v>第24名</v>
      </c>
      <c r="H30" s="19" t="str">
        <f t="shared" si="2"/>
        <v>优秀</v>
      </c>
    </row>
    <row r="31" spans="1:9" ht="21.95" customHeight="1">
      <c r="A31" s="8" t="s">
        <v>32</v>
      </c>
      <c r="B31" s="7" t="str">
        <f>VLOOKUP(A31,初三学生档案!$A$2:$B$56,2,0)</f>
        <v>刘小锋</v>
      </c>
      <c r="C31" s="4">
        <v>82</v>
      </c>
      <c r="D31" s="4">
        <v>91</v>
      </c>
      <c r="E31" s="4">
        <v>80</v>
      </c>
      <c r="F31" s="6">
        <f t="shared" si="0"/>
        <v>83.9</v>
      </c>
      <c r="G31" s="19" t="str">
        <f t="shared" si="1"/>
        <v>第32名</v>
      </c>
      <c r="H31" s="19" t="str">
        <f t="shared" si="2"/>
        <v>良好</v>
      </c>
    </row>
    <row r="32" spans="1:9" ht="21.95" customHeight="1">
      <c r="A32" s="9" t="s">
        <v>33</v>
      </c>
      <c r="B32" s="7" t="str">
        <f>VLOOKUP(A32,初三学生档案!$A$2:$B$56,2,0)</f>
        <v>张鹏举</v>
      </c>
      <c r="C32" s="5">
        <v>95</v>
      </c>
      <c r="D32" s="5">
        <v>78</v>
      </c>
      <c r="E32" s="5">
        <v>71</v>
      </c>
      <c r="F32" s="6">
        <f t="shared" si="0"/>
        <v>80.3</v>
      </c>
      <c r="G32" s="19" t="str">
        <f t="shared" si="1"/>
        <v>第34名</v>
      </c>
      <c r="H32" s="19" t="str">
        <f t="shared" si="2"/>
        <v>良好</v>
      </c>
    </row>
    <row r="33" spans="1:8" ht="21.95" customHeight="1">
      <c r="A33" s="8" t="s">
        <v>34</v>
      </c>
      <c r="B33" s="7" t="str">
        <f>VLOOKUP(A33,初三学生档案!$A$2:$B$56,2,0)</f>
        <v>孙玉敏</v>
      </c>
      <c r="C33" s="4">
        <v>90</v>
      </c>
      <c r="D33" s="4">
        <v>87</v>
      </c>
      <c r="E33" s="4">
        <v>90</v>
      </c>
      <c r="F33" s="6">
        <f t="shared" si="0"/>
        <v>89.1</v>
      </c>
      <c r="G33" s="19" t="str">
        <f t="shared" si="1"/>
        <v>第26名</v>
      </c>
      <c r="H33" s="19" t="str">
        <f t="shared" si="2"/>
        <v>良好</v>
      </c>
    </row>
    <row r="34" spans="1:8" ht="21.95" customHeight="1">
      <c r="A34" s="9" t="s">
        <v>35</v>
      </c>
      <c r="B34" s="7" t="str">
        <f>VLOOKUP(A34,初三学生档案!$A$2:$B$56,2,0)</f>
        <v>王清华</v>
      </c>
      <c r="C34" s="5">
        <v>95</v>
      </c>
      <c r="D34" s="5">
        <v>97</v>
      </c>
      <c r="E34" s="5">
        <v>92</v>
      </c>
      <c r="F34" s="6">
        <f t="shared" si="0"/>
        <v>94.4</v>
      </c>
      <c r="G34" s="19" t="str">
        <f t="shared" si="1"/>
        <v>第10名</v>
      </c>
      <c r="H34" s="19" t="str">
        <f t="shared" si="2"/>
        <v>优秀</v>
      </c>
    </row>
    <row r="35" spans="1:8" ht="21.95" customHeight="1">
      <c r="A35" s="8" t="s">
        <v>36</v>
      </c>
      <c r="B35" s="7" t="str">
        <f>VLOOKUP(A35,初三学生档案!$A$2:$B$56,2,0)</f>
        <v>李春娜</v>
      </c>
      <c r="C35" s="4">
        <v>69</v>
      </c>
      <c r="D35" s="4">
        <v>80</v>
      </c>
      <c r="E35" s="4">
        <v>79</v>
      </c>
      <c r="F35" s="6">
        <f t="shared" si="0"/>
        <v>76.300000000000011</v>
      </c>
      <c r="G35" s="19" t="str">
        <f t="shared" si="1"/>
        <v>第40名</v>
      </c>
      <c r="H35" s="19" t="str">
        <f t="shared" si="2"/>
        <v>良好</v>
      </c>
    </row>
    <row r="36" spans="1:8" ht="21.95" customHeight="1">
      <c r="A36" s="9" t="s">
        <v>37</v>
      </c>
      <c r="B36" s="7" t="str">
        <f>VLOOKUP(A36,初三学生档案!$A$2:$B$56,2,0)</f>
        <v>倪冬声</v>
      </c>
      <c r="C36" s="5">
        <v>81</v>
      </c>
      <c r="D36" s="5">
        <v>75</v>
      </c>
      <c r="E36" s="5">
        <v>86</v>
      </c>
      <c r="F36" s="6">
        <f t="shared" si="0"/>
        <v>81.199999999999989</v>
      </c>
      <c r="G36" s="19" t="str">
        <f t="shared" si="1"/>
        <v>第33名</v>
      </c>
      <c r="H36" s="19" t="str">
        <f t="shared" si="2"/>
        <v>良好</v>
      </c>
    </row>
    <row r="37" spans="1:8" ht="21.95" customHeight="1">
      <c r="A37" s="8" t="s">
        <v>38</v>
      </c>
      <c r="B37" s="7" t="str">
        <f>VLOOKUP(A37,初三学生档案!$A$2:$B$56,2,0)</f>
        <v>闫朝霞</v>
      </c>
      <c r="C37" s="4">
        <v>90</v>
      </c>
      <c r="D37" s="4">
        <v>97</v>
      </c>
      <c r="E37" s="4">
        <v>93</v>
      </c>
      <c r="F37" s="6">
        <f t="shared" si="0"/>
        <v>93.3</v>
      </c>
      <c r="G37" s="19" t="str">
        <f t="shared" si="1"/>
        <v>第15名</v>
      </c>
      <c r="H37" s="19" t="str">
        <f>IF(F37&gt;=90,"优秀",IF(F37&gt;=75,"良好",IF(F37&gt;=60,"及格",IF(F37&gt;60,"及格","不及格"))))</f>
        <v>优秀</v>
      </c>
    </row>
    <row r="38" spans="1:8" ht="21.95" customHeight="1">
      <c r="A38" s="9" t="s">
        <v>39</v>
      </c>
      <c r="B38" s="7" t="str">
        <f>VLOOKUP(A38,初三学生档案!$A$2:$B$56,2,0)</f>
        <v>康秋林</v>
      </c>
      <c r="C38" s="5">
        <v>86</v>
      </c>
      <c r="D38" s="5">
        <v>92</v>
      </c>
      <c r="E38" s="5">
        <v>97</v>
      </c>
      <c r="F38" s="6">
        <f t="shared" si="0"/>
        <v>92.2</v>
      </c>
      <c r="G38" s="19" t="str">
        <f t="shared" si="1"/>
        <v>第19名</v>
      </c>
      <c r="H38" s="19" t="str">
        <f t="shared" si="2"/>
        <v>优秀</v>
      </c>
    </row>
    <row r="39" spans="1:8" ht="21.95" customHeight="1">
      <c r="A39" s="8" t="s">
        <v>40</v>
      </c>
      <c r="B39" s="7" t="str">
        <f>VLOOKUP(A39,初三学生档案!$A$2:$B$56,2,0)</f>
        <v>钱飞虎</v>
      </c>
      <c r="C39" s="4">
        <v>92</v>
      </c>
      <c r="D39" s="4">
        <v>97</v>
      </c>
      <c r="E39" s="4">
        <v>100</v>
      </c>
      <c r="F39" s="6">
        <f t="shared" si="0"/>
        <v>96.699999999999989</v>
      </c>
      <c r="G39" s="19" t="str">
        <f t="shared" si="1"/>
        <v>第5名</v>
      </c>
      <c r="H39" s="19" t="str">
        <f t="shared" si="2"/>
        <v>优秀</v>
      </c>
    </row>
    <row r="40" spans="1:8" ht="21.95" customHeight="1">
      <c r="A40" s="9" t="s">
        <v>41</v>
      </c>
      <c r="B40" s="7" t="str">
        <f>VLOOKUP(A40,初三学生档案!$A$2:$B$56,2,0)</f>
        <v>吕文伟</v>
      </c>
      <c r="C40" s="5">
        <v>91</v>
      </c>
      <c r="D40" s="5">
        <v>93</v>
      </c>
      <c r="E40" s="5">
        <v>88</v>
      </c>
      <c r="F40" s="6">
        <f t="shared" si="0"/>
        <v>90.4</v>
      </c>
      <c r="G40" s="19" t="str">
        <f t="shared" si="1"/>
        <v>第22名</v>
      </c>
      <c r="H40" s="19" t="str">
        <f t="shared" si="2"/>
        <v>优秀</v>
      </c>
    </row>
    <row r="41" spans="1:8" ht="21.95" customHeight="1">
      <c r="A41" s="8" t="s">
        <v>42</v>
      </c>
      <c r="B41" s="7" t="str">
        <f>VLOOKUP(A41,初三学生档案!$A$2:$B$56,2,0)</f>
        <v>方天宇</v>
      </c>
      <c r="C41" s="4">
        <v>73</v>
      </c>
      <c r="D41" s="4">
        <v>74</v>
      </c>
      <c r="E41" s="4">
        <v>82</v>
      </c>
      <c r="F41" s="6">
        <f t="shared" si="0"/>
        <v>76.900000000000006</v>
      </c>
      <c r="G41" s="19" t="str">
        <f t="shared" si="1"/>
        <v>第38名</v>
      </c>
      <c r="H41" s="19" t="str">
        <f t="shared" si="2"/>
        <v>良好</v>
      </c>
    </row>
    <row r="42" spans="1:8" ht="21.95" customHeight="1">
      <c r="A42" s="9" t="s">
        <v>43</v>
      </c>
      <c r="B42" s="7" t="str">
        <f>VLOOKUP(A42,初三学生档案!$A$2:$B$56,2,0)</f>
        <v>郎润</v>
      </c>
      <c r="C42" s="5">
        <v>92</v>
      </c>
      <c r="D42" s="5">
        <v>98</v>
      </c>
      <c r="E42" s="5">
        <v>97</v>
      </c>
      <c r="F42" s="6">
        <f t="shared" si="0"/>
        <v>95.800000000000011</v>
      </c>
      <c r="G42" s="19" t="str">
        <f t="shared" si="1"/>
        <v>第7名</v>
      </c>
      <c r="H42" s="19" t="str">
        <f t="shared" si="2"/>
        <v>优秀</v>
      </c>
    </row>
    <row r="43" spans="1:8" ht="21.95" customHeight="1">
      <c r="A43" s="8" t="s">
        <v>44</v>
      </c>
      <c r="B43" s="7" t="str">
        <f>VLOOKUP(A43,初三学生档案!$A$2:$B$56,2,0)</f>
        <v>习志敏</v>
      </c>
      <c r="C43" s="4">
        <v>87</v>
      </c>
      <c r="D43" s="4">
        <v>91</v>
      </c>
      <c r="E43" s="4">
        <v>92</v>
      </c>
      <c r="F43" s="6">
        <f t="shared" si="0"/>
        <v>90.2</v>
      </c>
      <c r="G43" s="19" t="str">
        <f t="shared" si="1"/>
        <v>第23名</v>
      </c>
      <c r="H43" s="19" t="str">
        <f t="shared" si="2"/>
        <v>优秀</v>
      </c>
    </row>
    <row r="44" spans="1:8" ht="21.95" customHeight="1">
      <c r="A44" s="9" t="s">
        <v>45</v>
      </c>
      <c r="B44" s="7" t="str">
        <f>VLOOKUP(A44,初三学生档案!$A$2:$B$56,2,0)</f>
        <v>张馥郁</v>
      </c>
      <c r="C44" s="5">
        <v>89</v>
      </c>
      <c r="D44" s="5">
        <v>92</v>
      </c>
      <c r="E44" s="5">
        <v>97</v>
      </c>
      <c r="F44" s="6">
        <f t="shared" si="0"/>
        <v>93.1</v>
      </c>
      <c r="G44" s="19" t="str">
        <f t="shared" si="1"/>
        <v>第16名</v>
      </c>
      <c r="H44" s="19" t="str">
        <f t="shared" si="2"/>
        <v>优秀</v>
      </c>
    </row>
    <row r="45" spans="1:8" ht="21.95" customHeight="1">
      <c r="A45" s="8" t="s">
        <v>46</v>
      </c>
      <c r="B45" s="7" t="str">
        <f>VLOOKUP(A45,初三学生档案!$A$2:$B$56,2,0)</f>
        <v>李北冥</v>
      </c>
      <c r="C45" s="4">
        <v>71</v>
      </c>
      <c r="D45" s="4">
        <v>79</v>
      </c>
      <c r="E45" s="4">
        <v>84</v>
      </c>
      <c r="F45" s="6">
        <f t="shared" si="0"/>
        <v>78.599999999999994</v>
      </c>
      <c r="G45" s="19" t="str">
        <f t="shared" si="1"/>
        <v>第36名</v>
      </c>
      <c r="H45" s="19" t="str">
        <f t="shared" si="2"/>
        <v>良好</v>
      </c>
    </row>
  </sheetData>
  <dataConsolidate topLabels="1">
    <dataRefs count="3">
      <dataRef ref="A3:H9" sheet="初一（1）班" r:id="rId1"/>
      <dataRef ref="A3:H9" sheet="初一（2）班" r:id="rId2"/>
      <dataRef ref="A3:H9" sheet="初一（3）班" r:id="rId3"/>
    </dataRefs>
  </dataConsolidate>
  <phoneticPr fontId="1" type="noConversion"/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B1" workbookViewId="0">
      <selection activeCell="H5" sqref="H5"/>
    </sheetView>
  </sheetViews>
  <sheetFormatPr defaultRowHeight="13.5"/>
  <cols>
    <col min="1" max="8" width="14.625" customWidth="1"/>
  </cols>
  <sheetData>
    <row r="1" spans="1:9" ht="21.95" customHeight="1">
      <c r="A1" s="2" t="s">
        <v>206</v>
      </c>
      <c r="B1" s="3" t="s">
        <v>220</v>
      </c>
      <c r="C1" s="3" t="s">
        <v>207</v>
      </c>
      <c r="D1" s="3" t="s">
        <v>208</v>
      </c>
      <c r="E1" s="3" t="s">
        <v>209</v>
      </c>
      <c r="F1" s="3" t="s">
        <v>221</v>
      </c>
      <c r="G1" s="3" t="s">
        <v>222</v>
      </c>
      <c r="H1" s="3" t="s">
        <v>223</v>
      </c>
    </row>
    <row r="2" spans="1:9" ht="21.95" customHeight="1">
      <c r="A2" s="8" t="s">
        <v>212</v>
      </c>
      <c r="B2" s="7" t="str">
        <f>VLOOKUP(A2,初三学生档案!$A$2:$B$56,2,0)</f>
        <v>宋子丹</v>
      </c>
      <c r="C2" s="4">
        <v>69</v>
      </c>
      <c r="D2" s="4">
        <v>81</v>
      </c>
      <c r="E2" s="4">
        <v>78</v>
      </c>
      <c r="F2" s="6">
        <f>SUM((C2*30%)+(D2*30%)+(E2*40%))</f>
        <v>76.2</v>
      </c>
      <c r="G2" s="19" t="str">
        <f>"第"&amp;RANK(F2,$F$2:$F$45)&amp;"名"</f>
        <v>第22名</v>
      </c>
      <c r="H2" s="19" t="str">
        <f>IF(F2&gt;=90,"优秀",IF(F2&gt;=75,"良好",IF(F2&gt;=60,"及格",IF(F2&gt;60,"及格","不及格"))))</f>
        <v>良好</v>
      </c>
    </row>
    <row r="3" spans="1:9" ht="21.95" customHeight="1">
      <c r="A3" s="8" t="s">
        <v>4</v>
      </c>
      <c r="B3" s="7" t="str">
        <f>VLOOKUP(A3,初三学生档案!$A$2:$B$56,2,0)</f>
        <v>郑菁华</v>
      </c>
      <c r="C3" s="4">
        <v>83</v>
      </c>
      <c r="D3" s="4">
        <v>87</v>
      </c>
      <c r="E3" s="4">
        <v>69</v>
      </c>
      <c r="F3" s="6">
        <f t="shared" ref="F3:F45" si="0">SUM((C3*30%)+(D3*30%)+(E3*40%))</f>
        <v>78.599999999999994</v>
      </c>
      <c r="G3" s="19" t="str">
        <f t="shared" ref="G3:G45" si="1">"第"&amp;RANK(F3,$F$2:$F$45)&amp;"名"</f>
        <v>第17名</v>
      </c>
      <c r="H3" s="19" t="str">
        <f t="shared" ref="H3:H45" si="2">IF(F3&gt;=90,"优秀",IF(F3&gt;=75,"良好",IF(F3&gt;=60,"及格",IF(F3&gt;60,"及格","不及格"))))</f>
        <v>良好</v>
      </c>
      <c r="I3" s="1"/>
    </row>
    <row r="4" spans="1:9" ht="21.95" customHeight="1">
      <c r="A4" s="9" t="s">
        <v>5</v>
      </c>
      <c r="B4" s="7" t="str">
        <f>VLOOKUP(A4,初三学生档案!$A$2:$B$56,2,0)</f>
        <v>张雄杰</v>
      </c>
      <c r="C4" s="5">
        <v>69</v>
      </c>
      <c r="D4" s="5">
        <v>68</v>
      </c>
      <c r="E4" s="5">
        <v>78</v>
      </c>
      <c r="F4" s="6">
        <f t="shared" si="0"/>
        <v>72.3</v>
      </c>
      <c r="G4" s="19" t="str">
        <f t="shared" si="1"/>
        <v>第30名</v>
      </c>
      <c r="H4" s="19" t="str">
        <f t="shared" si="2"/>
        <v>及格</v>
      </c>
      <c r="I4" s="1"/>
    </row>
    <row r="5" spans="1:9" ht="21.95" customHeight="1">
      <c r="A5" s="8" t="s">
        <v>6</v>
      </c>
      <c r="B5" s="7" t="str">
        <f>VLOOKUP(A5,初三学生档案!$A$2:$B$56,2,0)</f>
        <v>江晓勇</v>
      </c>
      <c r="C5" s="4">
        <v>68</v>
      </c>
      <c r="D5" s="4">
        <v>95</v>
      </c>
      <c r="E5" s="4">
        <v>89</v>
      </c>
      <c r="F5" s="6">
        <f t="shared" si="0"/>
        <v>84.5</v>
      </c>
      <c r="G5" s="19" t="str">
        <f t="shared" si="1"/>
        <v>第8名</v>
      </c>
      <c r="H5" s="19" t="str">
        <f t="shared" si="2"/>
        <v>良好</v>
      </c>
      <c r="I5" s="1"/>
    </row>
    <row r="6" spans="1:9" ht="21.95" customHeight="1">
      <c r="A6" s="9" t="s">
        <v>7</v>
      </c>
      <c r="B6" s="7" t="str">
        <f>VLOOKUP(A6,初三学生档案!$A$2:$B$56,2,0)</f>
        <v>齐小娟</v>
      </c>
      <c r="C6" s="5">
        <v>82</v>
      </c>
      <c r="D6" s="5">
        <v>52</v>
      </c>
      <c r="E6" s="5">
        <v>89</v>
      </c>
      <c r="F6" s="6">
        <f t="shared" si="0"/>
        <v>75.8</v>
      </c>
      <c r="G6" s="19" t="str">
        <f t="shared" si="1"/>
        <v>第23名</v>
      </c>
      <c r="H6" s="19" t="str">
        <f t="shared" si="2"/>
        <v>良好</v>
      </c>
      <c r="I6" s="1"/>
    </row>
    <row r="7" spans="1:9" ht="21.95" customHeight="1">
      <c r="A7" s="8" t="s">
        <v>8</v>
      </c>
      <c r="B7" s="7" t="str">
        <f>VLOOKUP(A7,初三学生档案!$A$2:$B$56,2,0)</f>
        <v>孙如红</v>
      </c>
      <c r="C7" s="4">
        <v>91</v>
      </c>
      <c r="D7" s="4">
        <v>98</v>
      </c>
      <c r="E7" s="4">
        <v>53</v>
      </c>
      <c r="F7" s="6">
        <f t="shared" si="0"/>
        <v>77.900000000000006</v>
      </c>
      <c r="G7" s="19" t="str">
        <f t="shared" si="1"/>
        <v>第20名</v>
      </c>
      <c r="H7" s="19" t="str">
        <f t="shared" si="2"/>
        <v>良好</v>
      </c>
      <c r="I7" s="1"/>
    </row>
    <row r="8" spans="1:9" ht="21.95" customHeight="1">
      <c r="A8" s="9" t="s">
        <v>9</v>
      </c>
      <c r="B8" s="7" t="str">
        <f>VLOOKUP(A8,初三学生档案!$A$2:$B$56,2,0)</f>
        <v>甄士隐</v>
      </c>
      <c r="C8" s="5">
        <v>97</v>
      </c>
      <c r="D8" s="5">
        <v>83</v>
      </c>
      <c r="E8" s="5">
        <v>89</v>
      </c>
      <c r="F8" s="6">
        <f t="shared" si="0"/>
        <v>89.6</v>
      </c>
      <c r="G8" s="19" t="str">
        <f t="shared" si="1"/>
        <v>第3名</v>
      </c>
      <c r="H8" s="19" t="str">
        <f t="shared" si="2"/>
        <v>良好</v>
      </c>
      <c r="I8" s="1"/>
    </row>
    <row r="9" spans="1:9" ht="21.95" customHeight="1">
      <c r="A9" s="8" t="s">
        <v>10</v>
      </c>
      <c r="B9" s="7" t="str">
        <f>VLOOKUP(A9,初三学生档案!$A$2:$B$56,2,0)</f>
        <v>周梦飞</v>
      </c>
      <c r="C9" s="4">
        <v>80</v>
      </c>
      <c r="D9" s="4">
        <v>83</v>
      </c>
      <c r="E9" s="4">
        <v>50</v>
      </c>
      <c r="F9" s="6">
        <f t="shared" si="0"/>
        <v>68.900000000000006</v>
      </c>
      <c r="G9" s="19" t="str">
        <f t="shared" si="1"/>
        <v>第33名</v>
      </c>
      <c r="H9" s="19" t="str">
        <f t="shared" si="2"/>
        <v>及格</v>
      </c>
      <c r="I9" s="1"/>
    </row>
    <row r="10" spans="1:9" ht="21.95" customHeight="1">
      <c r="A10" s="9" t="s">
        <v>11</v>
      </c>
      <c r="B10" s="7" t="str">
        <f>VLOOKUP(A10,初三学生档案!$A$2:$B$56,2,0)</f>
        <v>杜春兰</v>
      </c>
      <c r="C10" s="5">
        <v>74</v>
      </c>
      <c r="D10" s="5">
        <v>61</v>
      </c>
      <c r="E10" s="5">
        <v>58</v>
      </c>
      <c r="F10" s="6">
        <f t="shared" si="0"/>
        <v>63.7</v>
      </c>
      <c r="G10" s="19" t="str">
        <f t="shared" si="1"/>
        <v>第39名</v>
      </c>
      <c r="H10" s="19" t="str">
        <f t="shared" si="2"/>
        <v>及格</v>
      </c>
      <c r="I10" s="1"/>
    </row>
    <row r="11" spans="1:9" ht="21.95" customHeight="1">
      <c r="A11" s="8" t="s">
        <v>12</v>
      </c>
      <c r="B11" s="7" t="str">
        <f>VLOOKUP(A11,初三学生档案!$A$2:$B$56,2,0)</f>
        <v>苏国强</v>
      </c>
      <c r="C11" s="4">
        <v>73</v>
      </c>
      <c r="D11" s="4">
        <v>66</v>
      </c>
      <c r="E11" s="4">
        <v>97</v>
      </c>
      <c r="F11" s="6">
        <f t="shared" si="0"/>
        <v>80.5</v>
      </c>
      <c r="G11" s="19" t="str">
        <f t="shared" si="1"/>
        <v>第14名</v>
      </c>
      <c r="H11" s="19" t="str">
        <f t="shared" si="2"/>
        <v>良好</v>
      </c>
      <c r="I11" s="1"/>
    </row>
    <row r="12" spans="1:9" ht="21.95" customHeight="1">
      <c r="A12" s="9" t="s">
        <v>13</v>
      </c>
      <c r="B12" s="7" t="str">
        <f>VLOOKUP(A12,初三学生档案!$A$2:$B$56,2,0)</f>
        <v>张杰</v>
      </c>
      <c r="C12" s="5">
        <v>72</v>
      </c>
      <c r="D12" s="5">
        <v>91</v>
      </c>
      <c r="E12" s="5">
        <v>66</v>
      </c>
      <c r="F12" s="6">
        <f t="shared" si="0"/>
        <v>75.3</v>
      </c>
      <c r="G12" s="19" t="str">
        <f t="shared" si="1"/>
        <v>第24名</v>
      </c>
      <c r="H12" s="19" t="str">
        <f t="shared" si="2"/>
        <v>良好</v>
      </c>
      <c r="I12" s="1"/>
    </row>
    <row r="13" spans="1:9" ht="21.95" customHeight="1">
      <c r="A13" s="8" t="s">
        <v>14</v>
      </c>
      <c r="B13" s="7" t="str">
        <f>VLOOKUP(A13,初三学生档案!$A$2:$B$56,2,0)</f>
        <v>吉莉莉</v>
      </c>
      <c r="C13" s="4">
        <v>68</v>
      </c>
      <c r="D13" s="4">
        <v>72</v>
      </c>
      <c r="E13" s="4">
        <v>64</v>
      </c>
      <c r="F13" s="6">
        <f t="shared" si="0"/>
        <v>67.599999999999994</v>
      </c>
      <c r="G13" s="19" t="str">
        <f t="shared" si="1"/>
        <v>第36名</v>
      </c>
      <c r="H13" s="19" t="str">
        <f t="shared" si="2"/>
        <v>及格</v>
      </c>
      <c r="I13" s="1"/>
    </row>
    <row r="14" spans="1:9" ht="21.95" customHeight="1">
      <c r="A14" s="9" t="s">
        <v>15</v>
      </c>
      <c r="B14" s="7" t="str">
        <f>VLOOKUP(A14,初三学生档案!$A$2:$B$56,2,0)</f>
        <v>莫一明</v>
      </c>
      <c r="C14" s="5">
        <v>81</v>
      </c>
      <c r="D14" s="5">
        <v>79</v>
      </c>
      <c r="E14" s="5">
        <v>84</v>
      </c>
      <c r="F14" s="6">
        <f t="shared" si="0"/>
        <v>81.599999999999994</v>
      </c>
      <c r="G14" s="19" t="str">
        <f t="shared" si="1"/>
        <v>第11名</v>
      </c>
      <c r="H14" s="19" t="str">
        <f t="shared" si="2"/>
        <v>良好</v>
      </c>
      <c r="I14" s="1"/>
    </row>
    <row r="15" spans="1:9" ht="21.95" customHeight="1">
      <c r="A15" s="8" t="s">
        <v>16</v>
      </c>
      <c r="B15" s="7" t="str">
        <f>VLOOKUP(A15,初三学生档案!$A$2:$B$56,2,0)</f>
        <v>郭晶晶</v>
      </c>
      <c r="C15" s="4">
        <v>68</v>
      </c>
      <c r="D15" s="4">
        <v>56</v>
      </c>
      <c r="E15" s="4">
        <v>61</v>
      </c>
      <c r="F15" s="6">
        <f t="shared" si="0"/>
        <v>61.600000000000009</v>
      </c>
      <c r="G15" s="19" t="str">
        <f t="shared" si="1"/>
        <v>第43名</v>
      </c>
      <c r="H15" s="19" t="str">
        <f t="shared" si="2"/>
        <v>及格</v>
      </c>
      <c r="I15" s="1"/>
    </row>
    <row r="16" spans="1:9" ht="21.95" customHeight="1">
      <c r="A16" s="9" t="s">
        <v>17</v>
      </c>
      <c r="B16" s="7" t="str">
        <f>VLOOKUP(A16,初三学生档案!$A$2:$B$56,2,0)</f>
        <v>侯登科</v>
      </c>
      <c r="C16" s="5">
        <v>73</v>
      </c>
      <c r="D16" s="5">
        <v>86</v>
      </c>
      <c r="E16" s="5">
        <v>80</v>
      </c>
      <c r="F16" s="6">
        <f t="shared" si="0"/>
        <v>79.7</v>
      </c>
      <c r="G16" s="19" t="str">
        <f t="shared" si="1"/>
        <v>第16名</v>
      </c>
      <c r="H16" s="19" t="str">
        <f t="shared" si="2"/>
        <v>良好</v>
      </c>
      <c r="I16" s="1"/>
    </row>
    <row r="17" spans="1:9" ht="21.95" customHeight="1">
      <c r="A17" s="8" t="s">
        <v>18</v>
      </c>
      <c r="B17" s="7" t="str">
        <f>VLOOKUP(A17,初三学生档案!$A$2:$B$56,2,0)</f>
        <v>宋子文</v>
      </c>
      <c r="C17" s="4">
        <v>51</v>
      </c>
      <c r="D17" s="4">
        <v>55</v>
      </c>
      <c r="E17" s="4">
        <v>76</v>
      </c>
      <c r="F17" s="6">
        <f t="shared" si="0"/>
        <v>62.2</v>
      </c>
      <c r="G17" s="19" t="str">
        <f t="shared" si="1"/>
        <v>第42名</v>
      </c>
      <c r="H17" s="19" t="str">
        <f t="shared" si="2"/>
        <v>及格</v>
      </c>
      <c r="I17" s="1"/>
    </row>
    <row r="18" spans="1:9" ht="21.95" customHeight="1">
      <c r="A18" s="9" t="s">
        <v>19</v>
      </c>
      <c r="B18" s="7" t="str">
        <f>VLOOKUP(A18,初三学生档案!$A$2:$B$56,2,0)</f>
        <v>马小军</v>
      </c>
      <c r="C18" s="5">
        <v>64</v>
      </c>
      <c r="D18" s="5">
        <v>97</v>
      </c>
      <c r="E18" s="5">
        <v>58</v>
      </c>
      <c r="F18" s="6">
        <f t="shared" si="0"/>
        <v>71.5</v>
      </c>
      <c r="G18" s="19" t="str">
        <f t="shared" si="1"/>
        <v>第31名</v>
      </c>
      <c r="H18" s="19" t="str">
        <f t="shared" si="2"/>
        <v>及格</v>
      </c>
      <c r="I18" s="1"/>
    </row>
    <row r="19" spans="1:9" ht="21.95" customHeight="1">
      <c r="A19" s="8" t="s">
        <v>20</v>
      </c>
      <c r="B19" s="7" t="str">
        <f>VLOOKUP(A19,初三学生档案!$A$2:$B$56,2,0)</f>
        <v>郑秀丽</v>
      </c>
      <c r="C19" s="4">
        <v>59</v>
      </c>
      <c r="D19" s="4">
        <v>89</v>
      </c>
      <c r="E19" s="4">
        <v>81</v>
      </c>
      <c r="F19" s="6">
        <f t="shared" si="0"/>
        <v>76.8</v>
      </c>
      <c r="G19" s="19" t="str">
        <f t="shared" si="1"/>
        <v>第21名</v>
      </c>
      <c r="H19" s="19" t="str">
        <f t="shared" si="2"/>
        <v>良好</v>
      </c>
      <c r="I19" s="1"/>
    </row>
    <row r="20" spans="1:9" ht="21.95" customHeight="1">
      <c r="A20" s="9" t="s">
        <v>21</v>
      </c>
      <c r="B20" s="7" t="str">
        <f>VLOOKUP(A20,初三学生档案!$A$2:$B$56,2,0)</f>
        <v>刘小红</v>
      </c>
      <c r="C20" s="5">
        <v>70</v>
      </c>
      <c r="D20" s="5">
        <v>100</v>
      </c>
      <c r="E20" s="5">
        <v>100</v>
      </c>
      <c r="F20" s="6">
        <f t="shared" si="0"/>
        <v>91</v>
      </c>
      <c r="G20" s="19" t="str">
        <f t="shared" si="1"/>
        <v>第1名</v>
      </c>
      <c r="H20" s="19" t="str">
        <f t="shared" si="2"/>
        <v>优秀</v>
      </c>
      <c r="I20" s="1"/>
    </row>
    <row r="21" spans="1:9" ht="21.95" customHeight="1">
      <c r="A21" s="8" t="s">
        <v>22</v>
      </c>
      <c r="B21" s="7" t="str">
        <f>VLOOKUP(A21,初三学生档案!$A$2:$B$56,2,0)</f>
        <v>陈家洛</v>
      </c>
      <c r="C21" s="4">
        <v>56</v>
      </c>
      <c r="D21" s="4">
        <v>80</v>
      </c>
      <c r="E21" s="4">
        <v>64</v>
      </c>
      <c r="F21" s="6">
        <f t="shared" si="0"/>
        <v>66.400000000000006</v>
      </c>
      <c r="G21" s="19" t="str">
        <f t="shared" si="1"/>
        <v>第38名</v>
      </c>
      <c r="H21" s="19" t="str">
        <f t="shared" si="2"/>
        <v>及格</v>
      </c>
    </row>
    <row r="22" spans="1:9" ht="21.95" customHeight="1">
      <c r="A22" s="9" t="s">
        <v>23</v>
      </c>
      <c r="B22" s="7" t="str">
        <f>VLOOKUP(A22,初三学生档案!$A$2:$B$56,2,0)</f>
        <v>张国强</v>
      </c>
      <c r="C22" s="5">
        <v>91</v>
      </c>
      <c r="D22" s="5">
        <v>100</v>
      </c>
      <c r="E22" s="5">
        <v>65</v>
      </c>
      <c r="F22" s="6">
        <f t="shared" si="0"/>
        <v>83.3</v>
      </c>
      <c r="G22" s="19" t="str">
        <f t="shared" si="1"/>
        <v>第9名</v>
      </c>
      <c r="H22" s="19" t="str">
        <f t="shared" si="2"/>
        <v>良好</v>
      </c>
    </row>
    <row r="23" spans="1:9" ht="21.95" customHeight="1">
      <c r="A23" s="8" t="s">
        <v>24</v>
      </c>
      <c r="B23" s="7" t="str">
        <f>VLOOKUP(A23,初三学生档案!$A$2:$B$56,2,0)</f>
        <v>姚南</v>
      </c>
      <c r="C23" s="4">
        <v>98</v>
      </c>
      <c r="D23" s="4">
        <v>81</v>
      </c>
      <c r="E23" s="4">
        <v>91</v>
      </c>
      <c r="F23" s="6">
        <f t="shared" si="0"/>
        <v>90.1</v>
      </c>
      <c r="G23" s="19" t="str">
        <f t="shared" si="1"/>
        <v>第2名</v>
      </c>
      <c r="H23" s="19" t="str">
        <f t="shared" si="2"/>
        <v>优秀</v>
      </c>
    </row>
    <row r="24" spans="1:9" ht="21.95" customHeight="1">
      <c r="A24" s="9" t="s">
        <v>25</v>
      </c>
      <c r="B24" s="7" t="str">
        <f>VLOOKUP(A24,初三学生档案!$A$2:$B$56,2,0)</f>
        <v>徐霞客</v>
      </c>
      <c r="C24" s="5">
        <v>58</v>
      </c>
      <c r="D24" s="5">
        <v>94</v>
      </c>
      <c r="E24" s="5">
        <v>98</v>
      </c>
      <c r="F24" s="6">
        <f t="shared" si="0"/>
        <v>84.8</v>
      </c>
      <c r="G24" s="19" t="str">
        <f t="shared" si="1"/>
        <v>第7名</v>
      </c>
      <c r="H24" s="19" t="str">
        <f t="shared" si="2"/>
        <v>良好</v>
      </c>
    </row>
    <row r="25" spans="1:9" ht="21.95" customHeight="1">
      <c r="A25" s="8" t="s">
        <v>26</v>
      </c>
      <c r="B25" s="7" t="str">
        <f>VLOOKUP(A25,初三学生档案!$A$2:$B$56,2,0)</f>
        <v>孙令煊</v>
      </c>
      <c r="C25" s="4">
        <v>56</v>
      </c>
      <c r="D25" s="4">
        <v>85</v>
      </c>
      <c r="E25" s="4">
        <v>63</v>
      </c>
      <c r="F25" s="6">
        <f t="shared" si="0"/>
        <v>67.5</v>
      </c>
      <c r="G25" s="19" t="str">
        <f t="shared" si="1"/>
        <v>第37名</v>
      </c>
      <c r="H25" s="19" t="str">
        <f t="shared" si="2"/>
        <v>及格</v>
      </c>
    </row>
    <row r="26" spans="1:9" ht="21.95" customHeight="1">
      <c r="A26" s="9" t="s">
        <v>27</v>
      </c>
      <c r="B26" s="7" t="str">
        <f>VLOOKUP(A26,初三学生档案!$A$2:$B$56,2,0)</f>
        <v>杜学江</v>
      </c>
      <c r="C26" s="5">
        <v>59</v>
      </c>
      <c r="D26" s="5">
        <v>98</v>
      </c>
      <c r="E26" s="5">
        <v>99</v>
      </c>
      <c r="F26" s="6">
        <f t="shared" si="0"/>
        <v>86.699999999999989</v>
      </c>
      <c r="G26" s="19" t="str">
        <f t="shared" si="1"/>
        <v>第5名</v>
      </c>
      <c r="H26" s="19" t="str">
        <f t="shared" si="2"/>
        <v>良好</v>
      </c>
    </row>
    <row r="27" spans="1:9" ht="21.95" customHeight="1">
      <c r="A27" s="8" t="s">
        <v>28</v>
      </c>
      <c r="B27" s="7" t="str">
        <f>VLOOKUP(A27,初三学生档案!$A$2:$B$56,2,0)</f>
        <v>齐飞扬</v>
      </c>
      <c r="C27" s="4">
        <v>67</v>
      </c>
      <c r="D27" s="4">
        <v>90</v>
      </c>
      <c r="E27" s="4">
        <v>53</v>
      </c>
      <c r="F27" s="6">
        <f t="shared" si="0"/>
        <v>68.3</v>
      </c>
      <c r="G27" s="19" t="str">
        <f t="shared" si="1"/>
        <v>第34名</v>
      </c>
      <c r="H27" s="19" t="str">
        <f t="shared" si="2"/>
        <v>及格</v>
      </c>
    </row>
    <row r="28" spans="1:9" ht="21.95" customHeight="1">
      <c r="A28" s="9" t="s">
        <v>29</v>
      </c>
      <c r="B28" s="7" t="str">
        <f>VLOOKUP(A28,初三学生档案!$A$2:$B$56,2,0)</f>
        <v>苏解玉</v>
      </c>
      <c r="C28" s="5">
        <v>51</v>
      </c>
      <c r="D28" s="5">
        <v>82</v>
      </c>
      <c r="E28" s="5">
        <v>96</v>
      </c>
      <c r="F28" s="6">
        <f t="shared" si="0"/>
        <v>78.300000000000011</v>
      </c>
      <c r="G28" s="19" t="str">
        <f t="shared" si="1"/>
        <v>第18名</v>
      </c>
      <c r="H28" s="19" t="str">
        <f t="shared" si="2"/>
        <v>良好</v>
      </c>
    </row>
    <row r="29" spans="1:9" ht="21.95" customHeight="1">
      <c r="A29" s="8" t="s">
        <v>30</v>
      </c>
      <c r="B29" s="7" t="str">
        <f>VLOOKUP(A29,初三学生档案!$A$2:$B$56,2,0)</f>
        <v>陈万地</v>
      </c>
      <c r="C29" s="4">
        <v>93</v>
      </c>
      <c r="D29" s="4">
        <v>54</v>
      </c>
      <c r="E29" s="4">
        <v>76</v>
      </c>
      <c r="F29" s="6">
        <f t="shared" si="0"/>
        <v>74.5</v>
      </c>
      <c r="G29" s="19" t="str">
        <f t="shared" si="1"/>
        <v>第26名</v>
      </c>
      <c r="H29" s="19" t="str">
        <f t="shared" si="2"/>
        <v>及格</v>
      </c>
    </row>
    <row r="30" spans="1:9" ht="21.95" customHeight="1">
      <c r="A30" s="9" t="s">
        <v>31</v>
      </c>
      <c r="B30" s="7" t="str">
        <f>VLOOKUP(A30,初三学生档案!$A$2:$B$56,2,0)</f>
        <v>张国强</v>
      </c>
      <c r="C30" s="5">
        <v>92</v>
      </c>
      <c r="D30" s="5">
        <v>67</v>
      </c>
      <c r="E30" s="5">
        <v>51</v>
      </c>
      <c r="F30" s="6">
        <f t="shared" si="0"/>
        <v>68.099999999999994</v>
      </c>
      <c r="G30" s="19" t="str">
        <f t="shared" si="1"/>
        <v>第35名</v>
      </c>
      <c r="H30" s="19" t="str">
        <f t="shared" si="2"/>
        <v>及格</v>
      </c>
    </row>
    <row r="31" spans="1:9" ht="21.95" customHeight="1">
      <c r="A31" s="8" t="s">
        <v>32</v>
      </c>
      <c r="B31" s="7" t="str">
        <f>VLOOKUP(A31,初三学生档案!$A$2:$B$56,2,0)</f>
        <v>刘小锋</v>
      </c>
      <c r="C31" s="4">
        <v>71</v>
      </c>
      <c r="D31" s="4">
        <v>99</v>
      </c>
      <c r="E31" s="4">
        <v>72</v>
      </c>
      <c r="F31" s="6">
        <f t="shared" si="0"/>
        <v>79.8</v>
      </c>
      <c r="G31" s="19" t="str">
        <f t="shared" si="1"/>
        <v>第15名</v>
      </c>
      <c r="H31" s="19" t="str">
        <f t="shared" si="2"/>
        <v>良好</v>
      </c>
    </row>
    <row r="32" spans="1:9" ht="21.95" customHeight="1">
      <c r="A32" s="9" t="s">
        <v>33</v>
      </c>
      <c r="B32" s="7" t="str">
        <f>VLOOKUP(A32,初三学生档案!$A$2:$B$56,2,0)</f>
        <v>张鹏举</v>
      </c>
      <c r="C32" s="5">
        <v>54</v>
      </c>
      <c r="D32" s="5">
        <v>54</v>
      </c>
      <c r="E32" s="5">
        <v>94</v>
      </c>
      <c r="F32" s="6">
        <f t="shared" si="0"/>
        <v>70</v>
      </c>
      <c r="G32" s="19" t="str">
        <f t="shared" si="1"/>
        <v>第32名</v>
      </c>
      <c r="H32" s="19" t="str">
        <f t="shared" si="2"/>
        <v>及格</v>
      </c>
    </row>
    <row r="33" spans="1:8" ht="21.95" customHeight="1">
      <c r="A33" s="8" t="s">
        <v>34</v>
      </c>
      <c r="B33" s="7" t="str">
        <f>VLOOKUP(A33,初三学生档案!$A$2:$B$56,2,0)</f>
        <v>孙玉敏</v>
      </c>
      <c r="C33" s="4">
        <v>53</v>
      </c>
      <c r="D33" s="4">
        <v>92</v>
      </c>
      <c r="E33" s="4">
        <v>74</v>
      </c>
      <c r="F33" s="6">
        <f t="shared" si="0"/>
        <v>73.099999999999994</v>
      </c>
      <c r="G33" s="19" t="str">
        <f t="shared" si="1"/>
        <v>第27名</v>
      </c>
      <c r="H33" s="19" t="str">
        <f t="shared" si="2"/>
        <v>及格</v>
      </c>
    </row>
    <row r="34" spans="1:8" ht="21.95" customHeight="1">
      <c r="A34" s="9" t="s">
        <v>35</v>
      </c>
      <c r="B34" s="7" t="str">
        <f>VLOOKUP(A34,初三学生档案!$A$2:$B$56,2,0)</f>
        <v>王清华</v>
      </c>
      <c r="C34" s="5">
        <v>65</v>
      </c>
      <c r="D34" s="5">
        <v>56</v>
      </c>
      <c r="E34" s="5">
        <v>51</v>
      </c>
      <c r="F34" s="6">
        <f t="shared" si="0"/>
        <v>56.7</v>
      </c>
      <c r="G34" s="19" t="str">
        <f t="shared" si="1"/>
        <v>第44名</v>
      </c>
      <c r="H34" s="19" t="str">
        <f t="shared" si="2"/>
        <v>不及格</v>
      </c>
    </row>
    <row r="35" spans="1:8" ht="21.95" customHeight="1">
      <c r="A35" s="8" t="s">
        <v>36</v>
      </c>
      <c r="B35" s="7" t="str">
        <f>VLOOKUP(A35,初三学生档案!$A$2:$B$56,2,0)</f>
        <v>李春娜</v>
      </c>
      <c r="C35" s="4">
        <v>52</v>
      </c>
      <c r="D35" s="4">
        <v>92</v>
      </c>
      <c r="E35" s="4">
        <v>80</v>
      </c>
      <c r="F35" s="6">
        <f t="shared" si="0"/>
        <v>75.199999999999989</v>
      </c>
      <c r="G35" s="19" t="str">
        <f t="shared" si="1"/>
        <v>第25名</v>
      </c>
      <c r="H35" s="19" t="str">
        <f t="shared" si="2"/>
        <v>良好</v>
      </c>
    </row>
    <row r="36" spans="1:8" ht="21.95" customHeight="1">
      <c r="A36" s="9" t="s">
        <v>37</v>
      </c>
      <c r="B36" s="7" t="str">
        <f>VLOOKUP(A36,初三学生档案!$A$2:$B$56,2,0)</f>
        <v>倪冬声</v>
      </c>
      <c r="C36" s="5">
        <v>97</v>
      </c>
      <c r="D36" s="5">
        <v>65</v>
      </c>
      <c r="E36" s="5">
        <v>96</v>
      </c>
      <c r="F36" s="6">
        <f t="shared" si="0"/>
        <v>87</v>
      </c>
      <c r="G36" s="19" t="str">
        <f t="shared" si="1"/>
        <v>第4名</v>
      </c>
      <c r="H36" s="19" t="str">
        <f t="shared" si="2"/>
        <v>良好</v>
      </c>
    </row>
    <row r="37" spans="1:8" ht="21.95" customHeight="1">
      <c r="A37" s="8" t="s">
        <v>38</v>
      </c>
      <c r="B37" s="7" t="str">
        <f>VLOOKUP(A37,初三学生档案!$A$2:$B$56,2,0)</f>
        <v>闫朝霞</v>
      </c>
      <c r="C37" s="4">
        <v>79</v>
      </c>
      <c r="D37" s="4">
        <v>52</v>
      </c>
      <c r="E37" s="4">
        <v>60</v>
      </c>
      <c r="F37" s="6">
        <f t="shared" si="0"/>
        <v>63.3</v>
      </c>
      <c r="G37" s="19" t="str">
        <f t="shared" si="1"/>
        <v>第40名</v>
      </c>
      <c r="H37" s="19" t="str">
        <f t="shared" si="2"/>
        <v>及格</v>
      </c>
    </row>
    <row r="38" spans="1:8" ht="21.95" customHeight="1">
      <c r="A38" s="9" t="s">
        <v>39</v>
      </c>
      <c r="B38" s="7" t="str">
        <f>VLOOKUP(A38,初三学生档案!$A$2:$B$56,2,0)</f>
        <v>康秋林</v>
      </c>
      <c r="C38" s="5">
        <v>52</v>
      </c>
      <c r="D38" s="5">
        <v>90</v>
      </c>
      <c r="E38" s="5">
        <v>100</v>
      </c>
      <c r="F38" s="6">
        <f t="shared" si="0"/>
        <v>82.6</v>
      </c>
      <c r="G38" s="19" t="str">
        <f t="shared" si="1"/>
        <v>第10名</v>
      </c>
      <c r="H38" s="19" t="str">
        <f t="shared" si="2"/>
        <v>良好</v>
      </c>
    </row>
    <row r="39" spans="1:8" ht="21.95" customHeight="1">
      <c r="A39" s="8" t="s">
        <v>40</v>
      </c>
      <c r="B39" s="7" t="str">
        <f>VLOOKUP(A39,初三学生档案!$A$2:$B$56,2,0)</f>
        <v>钱飞虎</v>
      </c>
      <c r="C39" s="4">
        <v>95</v>
      </c>
      <c r="D39" s="4">
        <v>58</v>
      </c>
      <c r="E39" s="4">
        <v>88</v>
      </c>
      <c r="F39" s="6">
        <f t="shared" si="0"/>
        <v>81.099999999999994</v>
      </c>
      <c r="G39" s="19" t="str">
        <f t="shared" si="1"/>
        <v>第13名</v>
      </c>
      <c r="H39" s="19" t="str">
        <f t="shared" si="2"/>
        <v>良好</v>
      </c>
    </row>
    <row r="40" spans="1:8" ht="21.95" customHeight="1">
      <c r="A40" s="9" t="s">
        <v>41</v>
      </c>
      <c r="B40" s="7" t="str">
        <f>VLOOKUP(A40,初三学生档案!$A$2:$B$56,2,0)</f>
        <v>吕文伟</v>
      </c>
      <c r="C40" s="5">
        <v>74</v>
      </c>
      <c r="D40" s="5">
        <v>75</v>
      </c>
      <c r="E40" s="5">
        <v>84</v>
      </c>
      <c r="F40" s="6">
        <f t="shared" si="0"/>
        <v>78.300000000000011</v>
      </c>
      <c r="G40" s="19" t="str">
        <f t="shared" si="1"/>
        <v>第18名</v>
      </c>
      <c r="H40" s="19" t="str">
        <f t="shared" si="2"/>
        <v>良好</v>
      </c>
    </row>
    <row r="41" spans="1:8" ht="21.95" customHeight="1">
      <c r="A41" s="8" t="s">
        <v>42</v>
      </c>
      <c r="B41" s="7" t="str">
        <f>VLOOKUP(A41,初三学生档案!$A$2:$B$56,2,0)</f>
        <v>方天宇</v>
      </c>
      <c r="C41" s="4">
        <v>55</v>
      </c>
      <c r="D41" s="4">
        <v>98</v>
      </c>
      <c r="E41" s="4">
        <v>99</v>
      </c>
      <c r="F41" s="6">
        <f t="shared" si="0"/>
        <v>85.5</v>
      </c>
      <c r="G41" s="19" t="str">
        <f t="shared" si="1"/>
        <v>第6名</v>
      </c>
      <c r="H41" s="19" t="str">
        <f t="shared" si="2"/>
        <v>良好</v>
      </c>
    </row>
    <row r="42" spans="1:8" ht="21.95" customHeight="1">
      <c r="A42" s="9" t="s">
        <v>43</v>
      </c>
      <c r="B42" s="7" t="str">
        <f>VLOOKUP(A42,初三学生档案!$A$2:$B$56,2,0)</f>
        <v>郎润</v>
      </c>
      <c r="C42" s="5">
        <v>61</v>
      </c>
      <c r="D42" s="5">
        <v>59</v>
      </c>
      <c r="E42" s="5">
        <v>92</v>
      </c>
      <c r="F42" s="6">
        <f t="shared" si="0"/>
        <v>72.800000000000011</v>
      </c>
      <c r="G42" s="19" t="str">
        <f t="shared" si="1"/>
        <v>第29名</v>
      </c>
      <c r="H42" s="19" t="str">
        <f t="shared" si="2"/>
        <v>及格</v>
      </c>
    </row>
    <row r="43" spans="1:8" ht="21.95" customHeight="1">
      <c r="A43" s="8" t="s">
        <v>44</v>
      </c>
      <c r="B43" s="7" t="str">
        <f>VLOOKUP(A43,初三学生档案!$A$2:$B$56,2,0)</f>
        <v>习志敏</v>
      </c>
      <c r="C43" s="4">
        <v>54</v>
      </c>
      <c r="D43" s="4">
        <v>80</v>
      </c>
      <c r="E43" s="4">
        <v>82</v>
      </c>
      <c r="F43" s="6">
        <f t="shared" si="0"/>
        <v>73</v>
      </c>
      <c r="G43" s="19" t="str">
        <f t="shared" si="1"/>
        <v>第28名</v>
      </c>
      <c r="H43" s="19" t="str">
        <f t="shared" si="2"/>
        <v>及格</v>
      </c>
    </row>
    <row r="44" spans="1:8" ht="21.95" customHeight="1">
      <c r="A44" s="9" t="s">
        <v>45</v>
      </c>
      <c r="B44" s="7" t="str">
        <f>VLOOKUP(A44,初三学生档案!$A$2:$B$56,2,0)</f>
        <v>张馥郁</v>
      </c>
      <c r="C44" s="5">
        <v>69</v>
      </c>
      <c r="D44" s="5">
        <v>62</v>
      </c>
      <c r="E44" s="5">
        <v>60</v>
      </c>
      <c r="F44" s="6">
        <f t="shared" si="0"/>
        <v>63.3</v>
      </c>
      <c r="G44" s="19" t="str">
        <f t="shared" si="1"/>
        <v>第40名</v>
      </c>
      <c r="H44" s="19" t="str">
        <f t="shared" si="2"/>
        <v>及格</v>
      </c>
    </row>
    <row r="45" spans="1:8" ht="21.95" customHeight="1">
      <c r="A45" s="8" t="s">
        <v>46</v>
      </c>
      <c r="B45" s="7" t="str">
        <f>VLOOKUP(A45,初三学生档案!$A$2:$B$56,2,0)</f>
        <v>李北冥</v>
      </c>
      <c r="C45" s="4">
        <v>77</v>
      </c>
      <c r="D45" s="4">
        <v>99</v>
      </c>
      <c r="E45" s="4">
        <v>72</v>
      </c>
      <c r="F45" s="6">
        <f t="shared" si="0"/>
        <v>81.599999999999994</v>
      </c>
      <c r="G45" s="19" t="str">
        <f t="shared" si="1"/>
        <v>第11名</v>
      </c>
      <c r="H45" s="19" t="str">
        <f t="shared" si="2"/>
        <v>良好</v>
      </c>
    </row>
  </sheetData>
  <dataConsolidate topLabels="1">
    <dataRefs count="3">
      <dataRef ref="A3:H9" sheet="初一（1）班" r:id="rId1"/>
      <dataRef ref="A3:H9" sheet="初一（2）班" r:id="rId2"/>
      <dataRef ref="A3:H9" sheet="初一（3）班" r:id="rId3"/>
    </dataRefs>
  </dataConsolidate>
  <phoneticPr fontId="1" type="noConversion"/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B1" workbookViewId="0">
      <selection activeCell="H6" sqref="H6"/>
    </sheetView>
  </sheetViews>
  <sheetFormatPr defaultRowHeight="13.5"/>
  <cols>
    <col min="1" max="8" width="14.625" customWidth="1"/>
  </cols>
  <sheetData>
    <row r="1" spans="1:9" ht="21.95" customHeight="1">
      <c r="A1" s="2" t="s">
        <v>224</v>
      </c>
      <c r="B1" s="3" t="s">
        <v>225</v>
      </c>
      <c r="C1" s="3" t="s">
        <v>226</v>
      </c>
      <c r="D1" s="3" t="s">
        <v>227</v>
      </c>
      <c r="E1" s="3" t="s">
        <v>228</v>
      </c>
      <c r="F1" s="3" t="s">
        <v>229</v>
      </c>
      <c r="G1" s="3" t="s">
        <v>230</v>
      </c>
      <c r="H1" s="3" t="s">
        <v>231</v>
      </c>
    </row>
    <row r="2" spans="1:9" ht="21.95" customHeight="1">
      <c r="A2" s="8" t="s">
        <v>232</v>
      </c>
      <c r="B2" s="7" t="str">
        <f>VLOOKUP(A2,初三学生档案!$A$2:$B$56,2,0)</f>
        <v>宋子丹</v>
      </c>
      <c r="C2" s="4">
        <v>97</v>
      </c>
      <c r="D2" s="4">
        <v>83</v>
      </c>
      <c r="E2" s="4">
        <v>90</v>
      </c>
      <c r="F2" s="6">
        <f>SUM((C2*30%)+(D2*30%)+(E2*40%))</f>
        <v>90</v>
      </c>
      <c r="G2" s="19" t="str">
        <f>"第"&amp;RANK(F2,$F$2:$F$45)&amp;"名"</f>
        <v>第20名</v>
      </c>
      <c r="H2" s="19" t="str">
        <f>IF(F2&gt;=90,"优秀",IF(F2&gt;=75,"良好",IF(F2&gt;=60,"及格",IF(F2&gt;60,"及格","不及格"))))</f>
        <v>优秀</v>
      </c>
    </row>
    <row r="3" spans="1:9" ht="21.95" customHeight="1">
      <c r="A3" s="8" t="s">
        <v>4</v>
      </c>
      <c r="B3" s="7" t="str">
        <f>VLOOKUP(A3,初三学生档案!$A$2:$B$56,2,0)</f>
        <v>郑菁华</v>
      </c>
      <c r="C3" s="4">
        <v>95</v>
      </c>
      <c r="D3" s="4">
        <v>89</v>
      </c>
      <c r="E3" s="4">
        <v>87</v>
      </c>
      <c r="F3" s="6">
        <f t="shared" ref="F3:F45" si="0">SUM((C3*30%)+(D3*30%)+(E3*40%))</f>
        <v>90</v>
      </c>
      <c r="G3" s="19" t="str">
        <f t="shared" ref="G3:G45" si="1">"第"&amp;RANK(F3,$F$2:$F$45)&amp;"名"</f>
        <v>第20名</v>
      </c>
      <c r="H3" s="19" t="str">
        <f t="shared" ref="H3:H45" si="2">IF(F3&gt;=90,"优秀",IF(F3&gt;=75,"良好",IF(F3&gt;=60,"及格",IF(F3&gt;60,"及格","不及格"))))</f>
        <v>优秀</v>
      </c>
      <c r="I3" s="1"/>
    </row>
    <row r="4" spans="1:9" ht="21.95" customHeight="1">
      <c r="A4" s="9" t="s">
        <v>5</v>
      </c>
      <c r="B4" s="7" t="str">
        <f>VLOOKUP(A4,初三学生档案!$A$2:$B$56,2,0)</f>
        <v>张雄杰</v>
      </c>
      <c r="C4" s="5">
        <v>92</v>
      </c>
      <c r="D4" s="5">
        <v>90</v>
      </c>
      <c r="E4" s="5">
        <v>100</v>
      </c>
      <c r="F4" s="6">
        <f t="shared" si="0"/>
        <v>94.6</v>
      </c>
      <c r="G4" s="19" t="str">
        <f t="shared" si="1"/>
        <v>第6名</v>
      </c>
      <c r="H4" s="19" t="str">
        <f t="shared" si="2"/>
        <v>优秀</v>
      </c>
      <c r="I4" s="1"/>
    </row>
    <row r="5" spans="1:9" ht="21.95" customHeight="1">
      <c r="A5" s="8" t="s">
        <v>6</v>
      </c>
      <c r="B5" s="7" t="str">
        <f>VLOOKUP(A5,初三学生档案!$A$2:$B$56,2,0)</f>
        <v>江晓勇</v>
      </c>
      <c r="C5" s="4">
        <v>87</v>
      </c>
      <c r="D5" s="4">
        <v>93</v>
      </c>
      <c r="E5" s="4">
        <v>99</v>
      </c>
      <c r="F5" s="6">
        <f t="shared" si="0"/>
        <v>93.6</v>
      </c>
      <c r="G5" s="19" t="str">
        <f t="shared" si="1"/>
        <v>第13名</v>
      </c>
      <c r="H5" s="19" t="str">
        <f t="shared" si="2"/>
        <v>优秀</v>
      </c>
      <c r="I5" s="1"/>
    </row>
    <row r="6" spans="1:9" ht="21.95" customHeight="1">
      <c r="A6" s="9" t="s">
        <v>7</v>
      </c>
      <c r="B6" s="7" t="str">
        <f>VLOOKUP(A6,初三学生档案!$A$2:$B$56,2,0)</f>
        <v>齐小娟</v>
      </c>
      <c r="C6" s="5">
        <v>77</v>
      </c>
      <c r="D6" s="5">
        <v>87</v>
      </c>
      <c r="E6" s="5">
        <v>72</v>
      </c>
      <c r="F6" s="6">
        <f t="shared" si="0"/>
        <v>78</v>
      </c>
      <c r="G6" s="19" t="str">
        <f t="shared" si="1"/>
        <v>第38名</v>
      </c>
      <c r="H6" s="19" t="str">
        <f t="shared" si="2"/>
        <v>良好</v>
      </c>
      <c r="I6" s="1"/>
    </row>
    <row r="7" spans="1:9" ht="21.95" customHeight="1">
      <c r="A7" s="8" t="s">
        <v>8</v>
      </c>
      <c r="B7" s="7" t="str">
        <f>VLOOKUP(A7,初三学生档案!$A$2:$B$56,2,0)</f>
        <v>孙如红</v>
      </c>
      <c r="C7" s="4">
        <v>91</v>
      </c>
      <c r="D7" s="4">
        <v>100</v>
      </c>
      <c r="E7" s="4">
        <v>92</v>
      </c>
      <c r="F7" s="6">
        <f t="shared" si="0"/>
        <v>94.1</v>
      </c>
      <c r="G7" s="19" t="str">
        <f t="shared" si="1"/>
        <v>第8名</v>
      </c>
      <c r="H7" s="19" t="str">
        <f t="shared" si="2"/>
        <v>优秀</v>
      </c>
      <c r="I7" s="1"/>
    </row>
    <row r="8" spans="1:9" ht="21.95" customHeight="1">
      <c r="A8" s="9" t="s">
        <v>9</v>
      </c>
      <c r="B8" s="7" t="str">
        <f>VLOOKUP(A8,初三学生档案!$A$2:$B$56,2,0)</f>
        <v>甄士隐</v>
      </c>
      <c r="C8" s="5">
        <v>88</v>
      </c>
      <c r="D8" s="5">
        <v>91</v>
      </c>
      <c r="E8" s="5">
        <v>92</v>
      </c>
      <c r="F8" s="6">
        <f t="shared" si="0"/>
        <v>90.5</v>
      </c>
      <c r="G8" s="19" t="str">
        <f t="shared" si="1"/>
        <v>第19名</v>
      </c>
      <c r="H8" s="19" t="str">
        <f t="shared" si="2"/>
        <v>优秀</v>
      </c>
      <c r="I8" s="1"/>
    </row>
    <row r="9" spans="1:9" ht="21.95" customHeight="1">
      <c r="A9" s="8" t="s">
        <v>10</v>
      </c>
      <c r="B9" s="7" t="str">
        <f>VLOOKUP(A9,初三学生档案!$A$2:$B$56,2,0)</f>
        <v>周梦飞</v>
      </c>
      <c r="C9" s="4">
        <v>75</v>
      </c>
      <c r="D9" s="4">
        <v>74</v>
      </c>
      <c r="E9" s="4">
        <v>85</v>
      </c>
      <c r="F9" s="6">
        <f t="shared" si="0"/>
        <v>78.7</v>
      </c>
      <c r="G9" s="19" t="str">
        <f t="shared" si="1"/>
        <v>第37名</v>
      </c>
      <c r="H9" s="19" t="str">
        <f t="shared" si="2"/>
        <v>良好</v>
      </c>
      <c r="I9" s="1"/>
    </row>
    <row r="10" spans="1:9" ht="21.95" customHeight="1">
      <c r="A10" s="9" t="s">
        <v>11</v>
      </c>
      <c r="B10" s="7" t="str">
        <f>VLOOKUP(A10,初三学生档案!$A$2:$B$56,2,0)</f>
        <v>杜春兰</v>
      </c>
      <c r="C10" s="5">
        <v>80</v>
      </c>
      <c r="D10" s="5">
        <v>82</v>
      </c>
      <c r="E10" s="5">
        <v>72</v>
      </c>
      <c r="F10" s="6">
        <f t="shared" si="0"/>
        <v>77.399999999999991</v>
      </c>
      <c r="G10" s="19" t="str">
        <f t="shared" si="1"/>
        <v>第39名</v>
      </c>
      <c r="H10" s="19" t="str">
        <f t="shared" si="2"/>
        <v>良好</v>
      </c>
      <c r="I10" s="1"/>
    </row>
    <row r="11" spans="1:9" ht="21.95" customHeight="1">
      <c r="A11" s="8" t="s">
        <v>12</v>
      </c>
      <c r="B11" s="7" t="str">
        <f>VLOOKUP(A11,初三学生档案!$A$2:$B$56,2,0)</f>
        <v>苏国强</v>
      </c>
      <c r="C11" s="4">
        <v>71</v>
      </c>
      <c r="D11" s="4">
        <v>77</v>
      </c>
      <c r="E11" s="4">
        <v>78</v>
      </c>
      <c r="F11" s="6">
        <f t="shared" si="0"/>
        <v>75.599999999999994</v>
      </c>
      <c r="G11" s="19" t="str">
        <f t="shared" si="1"/>
        <v>第43名</v>
      </c>
      <c r="H11" s="19" t="str">
        <f t="shared" si="2"/>
        <v>良好</v>
      </c>
      <c r="I11" s="1"/>
    </row>
    <row r="12" spans="1:9" ht="21.95" customHeight="1">
      <c r="A12" s="9" t="s">
        <v>13</v>
      </c>
      <c r="B12" s="7" t="str">
        <f>VLOOKUP(A12,初三学生档案!$A$2:$B$56,2,0)</f>
        <v>张杰</v>
      </c>
      <c r="C12" s="5">
        <v>88</v>
      </c>
      <c r="D12" s="5">
        <v>87</v>
      </c>
      <c r="E12" s="5">
        <v>92</v>
      </c>
      <c r="F12" s="6">
        <f t="shared" si="0"/>
        <v>89.300000000000011</v>
      </c>
      <c r="G12" s="19" t="str">
        <f t="shared" si="1"/>
        <v>第22名</v>
      </c>
      <c r="H12" s="19" t="str">
        <f t="shared" si="2"/>
        <v>良好</v>
      </c>
      <c r="I12" s="1"/>
    </row>
    <row r="13" spans="1:9" ht="21.95" customHeight="1">
      <c r="A13" s="8" t="s">
        <v>14</v>
      </c>
      <c r="B13" s="7" t="str">
        <f>VLOOKUP(A13,初三学生档案!$A$2:$B$56,2,0)</f>
        <v>吉莉莉</v>
      </c>
      <c r="C13" s="4">
        <v>77</v>
      </c>
      <c r="D13" s="4">
        <v>83</v>
      </c>
      <c r="E13" s="4">
        <v>73</v>
      </c>
      <c r="F13" s="6">
        <f t="shared" si="0"/>
        <v>77.2</v>
      </c>
      <c r="G13" s="19" t="str">
        <f t="shared" si="1"/>
        <v>第40名</v>
      </c>
      <c r="H13" s="19" t="str">
        <f t="shared" si="2"/>
        <v>良好</v>
      </c>
      <c r="I13" s="1"/>
    </row>
    <row r="14" spans="1:9" ht="21.95" customHeight="1">
      <c r="A14" s="9" t="s">
        <v>15</v>
      </c>
      <c r="B14" s="7" t="str">
        <f>VLOOKUP(A14,初三学生档案!$A$2:$B$56,2,0)</f>
        <v>莫一明</v>
      </c>
      <c r="C14" s="5">
        <v>98</v>
      </c>
      <c r="D14" s="5">
        <v>90</v>
      </c>
      <c r="E14" s="5">
        <v>94</v>
      </c>
      <c r="F14" s="6">
        <f t="shared" si="0"/>
        <v>94</v>
      </c>
      <c r="G14" s="19" t="str">
        <f t="shared" si="1"/>
        <v>第9名</v>
      </c>
      <c r="H14" s="19" t="str">
        <f t="shared" si="2"/>
        <v>优秀</v>
      </c>
      <c r="I14" s="1"/>
    </row>
    <row r="15" spans="1:9" ht="21.95" customHeight="1">
      <c r="A15" s="8" t="s">
        <v>16</v>
      </c>
      <c r="B15" s="7" t="str">
        <f>VLOOKUP(A15,初三学生档案!$A$2:$B$56,2,0)</f>
        <v>郭晶晶</v>
      </c>
      <c r="C15" s="4">
        <v>88</v>
      </c>
      <c r="D15" s="4">
        <v>83</v>
      </c>
      <c r="E15" s="4">
        <v>77</v>
      </c>
      <c r="F15" s="6">
        <f t="shared" si="0"/>
        <v>82.1</v>
      </c>
      <c r="G15" s="19" t="str">
        <f t="shared" si="1"/>
        <v>第32名</v>
      </c>
      <c r="H15" s="19" t="str">
        <f t="shared" si="2"/>
        <v>良好</v>
      </c>
      <c r="I15" s="1"/>
    </row>
    <row r="16" spans="1:9" ht="21.95" customHeight="1">
      <c r="A16" s="9" t="s">
        <v>17</v>
      </c>
      <c r="B16" s="7" t="str">
        <f>VLOOKUP(A16,初三学生档案!$A$2:$B$56,2,0)</f>
        <v>侯登科</v>
      </c>
      <c r="C16" s="5">
        <v>76</v>
      </c>
      <c r="D16" s="5">
        <v>82</v>
      </c>
      <c r="E16" s="5">
        <v>74</v>
      </c>
      <c r="F16" s="6">
        <f t="shared" si="0"/>
        <v>77</v>
      </c>
      <c r="G16" s="19" t="str">
        <f t="shared" si="1"/>
        <v>第41名</v>
      </c>
      <c r="H16" s="19" t="str">
        <f t="shared" si="2"/>
        <v>良好</v>
      </c>
      <c r="I16" s="1"/>
    </row>
    <row r="17" spans="1:9" ht="21.95" customHeight="1">
      <c r="A17" s="8" t="s">
        <v>18</v>
      </c>
      <c r="B17" s="7" t="str">
        <f>VLOOKUP(A17,初三学生档案!$A$2:$B$56,2,0)</f>
        <v>宋子文</v>
      </c>
      <c r="C17" s="4">
        <v>98</v>
      </c>
      <c r="D17" s="4">
        <v>92</v>
      </c>
      <c r="E17" s="4">
        <v>90</v>
      </c>
      <c r="F17" s="6">
        <f t="shared" si="0"/>
        <v>93</v>
      </c>
      <c r="G17" s="19" t="str">
        <f t="shared" si="1"/>
        <v>第14名</v>
      </c>
      <c r="H17" s="19" t="str">
        <f t="shared" si="2"/>
        <v>优秀</v>
      </c>
      <c r="I17" s="1"/>
    </row>
    <row r="18" spans="1:9" ht="21.95" customHeight="1">
      <c r="A18" s="9" t="s">
        <v>19</v>
      </c>
      <c r="B18" s="7" t="str">
        <f>VLOOKUP(A18,初三学生档案!$A$2:$B$56,2,0)</f>
        <v>马小军</v>
      </c>
      <c r="C18" s="5">
        <v>95</v>
      </c>
      <c r="D18" s="5">
        <v>87</v>
      </c>
      <c r="E18" s="5">
        <v>86</v>
      </c>
      <c r="F18" s="6">
        <f t="shared" si="0"/>
        <v>89</v>
      </c>
      <c r="G18" s="19" t="str">
        <f t="shared" si="1"/>
        <v>第24名</v>
      </c>
      <c r="H18" s="19" t="str">
        <f t="shared" si="2"/>
        <v>良好</v>
      </c>
      <c r="I18" s="1"/>
    </row>
    <row r="19" spans="1:9" ht="21.95" customHeight="1">
      <c r="A19" s="8" t="s">
        <v>20</v>
      </c>
      <c r="B19" s="7" t="str">
        <f>VLOOKUP(A19,初三学生档案!$A$2:$B$56,2,0)</f>
        <v>郑秀丽</v>
      </c>
      <c r="C19" s="4">
        <v>99</v>
      </c>
      <c r="D19" s="4">
        <v>92</v>
      </c>
      <c r="E19" s="4">
        <v>97</v>
      </c>
      <c r="F19" s="6">
        <f t="shared" si="0"/>
        <v>96.1</v>
      </c>
      <c r="G19" s="19" t="str">
        <f t="shared" si="1"/>
        <v>第3名</v>
      </c>
      <c r="H19" s="19" t="str">
        <f t="shared" si="2"/>
        <v>优秀</v>
      </c>
      <c r="I19" s="1"/>
    </row>
    <row r="20" spans="1:9" ht="21.95" customHeight="1">
      <c r="A20" s="9" t="s">
        <v>21</v>
      </c>
      <c r="B20" s="7" t="str">
        <f>VLOOKUP(A20,初三学生档案!$A$2:$B$56,2,0)</f>
        <v>刘小红</v>
      </c>
      <c r="C20" s="5">
        <v>88</v>
      </c>
      <c r="D20" s="5">
        <v>93</v>
      </c>
      <c r="E20" s="5">
        <v>94</v>
      </c>
      <c r="F20" s="6">
        <f t="shared" si="0"/>
        <v>91.9</v>
      </c>
      <c r="G20" s="19" t="str">
        <f t="shared" si="1"/>
        <v>第16名</v>
      </c>
      <c r="H20" s="19" t="str">
        <f t="shared" si="2"/>
        <v>优秀</v>
      </c>
      <c r="I20" s="1"/>
    </row>
    <row r="21" spans="1:9" ht="21.95" customHeight="1">
      <c r="A21" s="8" t="s">
        <v>22</v>
      </c>
      <c r="B21" s="7" t="str">
        <f>VLOOKUP(A21,初三学生档案!$A$2:$B$56,2,0)</f>
        <v>陈家洛</v>
      </c>
      <c r="C21" s="4">
        <v>96</v>
      </c>
      <c r="D21" s="4">
        <v>95</v>
      </c>
      <c r="E21" s="4">
        <v>98</v>
      </c>
      <c r="F21" s="6">
        <f t="shared" si="0"/>
        <v>96.5</v>
      </c>
      <c r="G21" s="19" t="str">
        <f t="shared" si="1"/>
        <v>第1名</v>
      </c>
      <c r="H21" s="19" t="str">
        <f t="shared" si="2"/>
        <v>优秀</v>
      </c>
    </row>
    <row r="22" spans="1:9" ht="21.95" customHeight="1">
      <c r="A22" s="9" t="s">
        <v>23</v>
      </c>
      <c r="B22" s="7" t="str">
        <f>VLOOKUP(A22,初三学生档案!$A$2:$B$56,2,0)</f>
        <v>张国强</v>
      </c>
      <c r="C22" s="5">
        <v>87</v>
      </c>
      <c r="D22" s="5">
        <v>75</v>
      </c>
      <c r="E22" s="5">
        <v>83</v>
      </c>
      <c r="F22" s="6">
        <f t="shared" si="0"/>
        <v>81.8</v>
      </c>
      <c r="G22" s="19" t="str">
        <f t="shared" si="1"/>
        <v>第33名</v>
      </c>
      <c r="H22" s="19" t="str">
        <f t="shared" si="2"/>
        <v>良好</v>
      </c>
    </row>
    <row r="23" spans="1:9" ht="21.95" customHeight="1">
      <c r="A23" s="8" t="s">
        <v>24</v>
      </c>
      <c r="B23" s="7" t="str">
        <f>VLOOKUP(A23,初三学生档案!$A$2:$B$56,2,0)</f>
        <v>姚南</v>
      </c>
      <c r="C23" s="4">
        <v>99</v>
      </c>
      <c r="D23" s="4">
        <v>92</v>
      </c>
      <c r="E23" s="4">
        <v>93</v>
      </c>
      <c r="F23" s="6">
        <f t="shared" si="0"/>
        <v>94.5</v>
      </c>
      <c r="G23" s="19" t="str">
        <f t="shared" si="1"/>
        <v>第7名</v>
      </c>
      <c r="H23" s="19" t="str">
        <f t="shared" si="2"/>
        <v>优秀</v>
      </c>
    </row>
    <row r="24" spans="1:9" ht="21.95" customHeight="1">
      <c r="A24" s="9" t="s">
        <v>25</v>
      </c>
      <c r="B24" s="7" t="str">
        <f>VLOOKUP(A24,初三学生档案!$A$2:$B$56,2,0)</f>
        <v>徐霞客</v>
      </c>
      <c r="C24" s="5">
        <v>82</v>
      </c>
      <c r="D24" s="5">
        <v>90</v>
      </c>
      <c r="E24" s="5">
        <v>84</v>
      </c>
      <c r="F24" s="6">
        <f t="shared" si="0"/>
        <v>85.199999999999989</v>
      </c>
      <c r="G24" s="19" t="str">
        <f t="shared" si="1"/>
        <v>第26名</v>
      </c>
      <c r="H24" s="19" t="str">
        <f t="shared" si="2"/>
        <v>良好</v>
      </c>
    </row>
    <row r="25" spans="1:9" ht="21.95" customHeight="1">
      <c r="A25" s="8" t="s">
        <v>26</v>
      </c>
      <c r="B25" s="7" t="str">
        <f>VLOOKUP(A25,初三学生档案!$A$2:$B$56,2,0)</f>
        <v>孙令煊</v>
      </c>
      <c r="C25" s="4">
        <v>79</v>
      </c>
      <c r="D25" s="4">
        <v>81</v>
      </c>
      <c r="E25" s="4">
        <v>87</v>
      </c>
      <c r="F25" s="6">
        <f t="shared" si="0"/>
        <v>82.800000000000011</v>
      </c>
      <c r="G25" s="19" t="str">
        <f t="shared" si="1"/>
        <v>第31名</v>
      </c>
      <c r="H25" s="19" t="str">
        <f t="shared" si="2"/>
        <v>良好</v>
      </c>
    </row>
    <row r="26" spans="1:9" ht="21.95" customHeight="1">
      <c r="A26" s="9" t="s">
        <v>27</v>
      </c>
      <c r="B26" s="7" t="str">
        <f>VLOOKUP(A26,初三学生档案!$A$2:$B$56,2,0)</f>
        <v>杜学江</v>
      </c>
      <c r="C26" s="5">
        <v>77</v>
      </c>
      <c r="D26" s="5">
        <v>78</v>
      </c>
      <c r="E26" s="5">
        <v>85</v>
      </c>
      <c r="F26" s="6">
        <f t="shared" si="0"/>
        <v>80.5</v>
      </c>
      <c r="G26" s="19" t="str">
        <f t="shared" si="1"/>
        <v>第34名</v>
      </c>
      <c r="H26" s="19" t="str">
        <f t="shared" si="2"/>
        <v>良好</v>
      </c>
    </row>
    <row r="27" spans="1:9" ht="21.95" customHeight="1">
      <c r="A27" s="8" t="s">
        <v>28</v>
      </c>
      <c r="B27" s="7" t="str">
        <f>VLOOKUP(A27,初三学生档案!$A$2:$B$56,2,0)</f>
        <v>齐飞扬</v>
      </c>
      <c r="C27" s="4">
        <v>98</v>
      </c>
      <c r="D27" s="4">
        <v>91</v>
      </c>
      <c r="E27" s="4">
        <v>81</v>
      </c>
      <c r="F27" s="6">
        <f t="shared" si="0"/>
        <v>89.1</v>
      </c>
      <c r="G27" s="19" t="str">
        <f t="shared" si="1"/>
        <v>第23名</v>
      </c>
      <c r="H27" s="19" t="str">
        <f t="shared" si="2"/>
        <v>良好</v>
      </c>
    </row>
    <row r="28" spans="1:9" ht="21.95" customHeight="1">
      <c r="A28" s="9" t="s">
        <v>29</v>
      </c>
      <c r="B28" s="7" t="str">
        <f>VLOOKUP(A28,初三学生档案!$A$2:$B$56,2,0)</f>
        <v>苏解玉</v>
      </c>
      <c r="C28" s="5">
        <v>79</v>
      </c>
      <c r="D28" s="5">
        <v>88</v>
      </c>
      <c r="E28" s="5">
        <v>76</v>
      </c>
      <c r="F28" s="6">
        <f t="shared" si="0"/>
        <v>80.5</v>
      </c>
      <c r="G28" s="19" t="str">
        <f t="shared" si="1"/>
        <v>第34名</v>
      </c>
      <c r="H28" s="19" t="str">
        <f t="shared" si="2"/>
        <v>良好</v>
      </c>
    </row>
    <row r="29" spans="1:9" ht="21.95" customHeight="1">
      <c r="A29" s="8" t="s">
        <v>30</v>
      </c>
      <c r="B29" s="7" t="str">
        <f>VLOOKUP(A29,初三学生档案!$A$2:$B$56,2,0)</f>
        <v>陈万地</v>
      </c>
      <c r="C29" s="4">
        <v>90</v>
      </c>
      <c r="D29" s="4">
        <v>96</v>
      </c>
      <c r="E29" s="4">
        <v>98</v>
      </c>
      <c r="F29" s="6">
        <f t="shared" si="0"/>
        <v>95</v>
      </c>
      <c r="G29" s="19" t="str">
        <f t="shared" si="1"/>
        <v>第4名</v>
      </c>
      <c r="H29" s="19" t="str">
        <f t="shared" si="2"/>
        <v>优秀</v>
      </c>
    </row>
    <row r="30" spans="1:9" ht="21.95" customHeight="1">
      <c r="A30" s="9" t="s">
        <v>31</v>
      </c>
      <c r="B30" s="7" t="str">
        <f>VLOOKUP(A30,初三学生档案!$A$2:$B$56,2,0)</f>
        <v>张国强</v>
      </c>
      <c r="C30" s="5">
        <v>84</v>
      </c>
      <c r="D30" s="5">
        <v>89</v>
      </c>
      <c r="E30" s="5">
        <v>82</v>
      </c>
      <c r="F30" s="6">
        <f t="shared" si="0"/>
        <v>84.7</v>
      </c>
      <c r="G30" s="19" t="str">
        <f t="shared" si="1"/>
        <v>第27名</v>
      </c>
      <c r="H30" s="19" t="str">
        <f t="shared" si="2"/>
        <v>良好</v>
      </c>
    </row>
    <row r="31" spans="1:9" ht="21.95" customHeight="1">
      <c r="A31" s="8" t="s">
        <v>32</v>
      </c>
      <c r="B31" s="7" t="str">
        <f>VLOOKUP(A31,初三学生档案!$A$2:$B$56,2,0)</f>
        <v>刘小锋</v>
      </c>
      <c r="C31" s="4">
        <v>89</v>
      </c>
      <c r="D31" s="4">
        <v>91</v>
      </c>
      <c r="E31" s="4">
        <v>93</v>
      </c>
      <c r="F31" s="6">
        <f t="shared" si="0"/>
        <v>91.2</v>
      </c>
      <c r="G31" s="19" t="str">
        <f t="shared" si="1"/>
        <v>第17名</v>
      </c>
      <c r="H31" s="19" t="str">
        <f t="shared" si="2"/>
        <v>优秀</v>
      </c>
    </row>
    <row r="32" spans="1:9" ht="21.95" customHeight="1">
      <c r="A32" s="9" t="s">
        <v>33</v>
      </c>
      <c r="B32" s="7" t="str">
        <f>VLOOKUP(A32,初三学生档案!$A$2:$B$56,2,0)</f>
        <v>张鹏举</v>
      </c>
      <c r="C32" s="5">
        <v>88</v>
      </c>
      <c r="D32" s="5">
        <v>75</v>
      </c>
      <c r="E32" s="5">
        <v>86</v>
      </c>
      <c r="F32" s="6">
        <f t="shared" si="0"/>
        <v>83.3</v>
      </c>
      <c r="G32" s="19" t="str">
        <f t="shared" si="1"/>
        <v>第30名</v>
      </c>
      <c r="H32" s="19" t="str">
        <f t="shared" si="2"/>
        <v>良好</v>
      </c>
    </row>
    <row r="33" spans="1:8" ht="21.95" customHeight="1">
      <c r="A33" s="8" t="s">
        <v>34</v>
      </c>
      <c r="B33" s="7" t="str">
        <f>VLOOKUP(A33,初三学生档案!$A$2:$B$56,2,0)</f>
        <v>孙玉敏</v>
      </c>
      <c r="C33" s="4">
        <v>90</v>
      </c>
      <c r="D33" s="4">
        <v>95</v>
      </c>
      <c r="E33" s="4">
        <v>96</v>
      </c>
      <c r="F33" s="6">
        <f t="shared" si="0"/>
        <v>93.9</v>
      </c>
      <c r="G33" s="19" t="str">
        <f t="shared" si="1"/>
        <v>第10名</v>
      </c>
      <c r="H33" s="19" t="str">
        <f t="shared" si="2"/>
        <v>优秀</v>
      </c>
    </row>
    <row r="34" spans="1:8" ht="21.95" customHeight="1">
      <c r="A34" s="9" t="s">
        <v>35</v>
      </c>
      <c r="B34" s="7" t="str">
        <f>VLOOKUP(A34,初三学生档案!$A$2:$B$56,2,0)</f>
        <v>王清华</v>
      </c>
      <c r="C34" s="5">
        <v>96</v>
      </c>
      <c r="D34" s="5">
        <v>91</v>
      </c>
      <c r="E34" s="5">
        <v>97</v>
      </c>
      <c r="F34" s="6">
        <f t="shared" si="0"/>
        <v>94.9</v>
      </c>
      <c r="G34" s="19" t="str">
        <f t="shared" si="1"/>
        <v>第5名</v>
      </c>
      <c r="H34" s="19" t="str">
        <f t="shared" si="2"/>
        <v>优秀</v>
      </c>
    </row>
    <row r="35" spans="1:8" ht="21.95" customHeight="1">
      <c r="A35" s="8" t="s">
        <v>36</v>
      </c>
      <c r="B35" s="7" t="str">
        <f>VLOOKUP(A35,初三学生档案!$A$2:$B$56,2,0)</f>
        <v>李春娜</v>
      </c>
      <c r="C35" s="4">
        <v>76</v>
      </c>
      <c r="D35" s="4">
        <v>77</v>
      </c>
      <c r="E35" s="4">
        <v>74</v>
      </c>
      <c r="F35" s="6">
        <f t="shared" si="0"/>
        <v>75.5</v>
      </c>
      <c r="G35" s="19" t="str">
        <f t="shared" si="1"/>
        <v>第44名</v>
      </c>
      <c r="H35" s="19" t="str">
        <f t="shared" si="2"/>
        <v>良好</v>
      </c>
    </row>
    <row r="36" spans="1:8" ht="21.95" customHeight="1">
      <c r="A36" s="9" t="s">
        <v>37</v>
      </c>
      <c r="B36" s="7" t="str">
        <f>VLOOKUP(A36,初三学生档案!$A$2:$B$56,2,0)</f>
        <v>倪冬声</v>
      </c>
      <c r="C36" s="5">
        <v>99</v>
      </c>
      <c r="D36" s="5">
        <v>92</v>
      </c>
      <c r="E36" s="5">
        <v>91</v>
      </c>
      <c r="F36" s="6">
        <f t="shared" si="0"/>
        <v>93.699999999999989</v>
      </c>
      <c r="G36" s="19" t="str">
        <f t="shared" si="1"/>
        <v>第11名</v>
      </c>
      <c r="H36" s="19" t="str">
        <f t="shared" si="2"/>
        <v>优秀</v>
      </c>
    </row>
    <row r="37" spans="1:8" ht="21.95" customHeight="1">
      <c r="A37" s="8" t="s">
        <v>38</v>
      </c>
      <c r="B37" s="7" t="str">
        <f>VLOOKUP(A37,初三学生档案!$A$2:$B$56,2,0)</f>
        <v>闫朝霞</v>
      </c>
      <c r="C37" s="4">
        <v>91</v>
      </c>
      <c r="D37" s="4">
        <v>88</v>
      </c>
      <c r="E37" s="4">
        <v>97</v>
      </c>
      <c r="F37" s="6">
        <f t="shared" si="0"/>
        <v>92.5</v>
      </c>
      <c r="G37" s="19" t="str">
        <f t="shared" si="1"/>
        <v>第15名</v>
      </c>
      <c r="H37" s="19" t="str">
        <f t="shared" si="2"/>
        <v>优秀</v>
      </c>
    </row>
    <row r="38" spans="1:8" ht="21.95" customHeight="1">
      <c r="A38" s="9" t="s">
        <v>39</v>
      </c>
      <c r="B38" s="7" t="str">
        <f>VLOOKUP(A38,初三学生档案!$A$2:$B$56,2,0)</f>
        <v>康秋林</v>
      </c>
      <c r="C38" s="5">
        <v>73</v>
      </c>
      <c r="D38" s="5">
        <v>84</v>
      </c>
      <c r="E38" s="5">
        <v>92</v>
      </c>
      <c r="F38" s="6">
        <f t="shared" si="0"/>
        <v>83.9</v>
      </c>
      <c r="G38" s="19" t="str">
        <f t="shared" si="1"/>
        <v>第29名</v>
      </c>
      <c r="H38" s="19" t="str">
        <f t="shared" si="2"/>
        <v>良好</v>
      </c>
    </row>
    <row r="39" spans="1:8" ht="21.95" customHeight="1">
      <c r="A39" s="8" t="s">
        <v>40</v>
      </c>
      <c r="B39" s="7" t="str">
        <f>VLOOKUP(A39,初三学生档案!$A$2:$B$56,2,0)</f>
        <v>钱飞虎</v>
      </c>
      <c r="C39" s="4">
        <v>95</v>
      </c>
      <c r="D39" s="4">
        <v>82</v>
      </c>
      <c r="E39" s="4">
        <v>89</v>
      </c>
      <c r="F39" s="6">
        <f t="shared" si="0"/>
        <v>88.699999999999989</v>
      </c>
      <c r="G39" s="19" t="str">
        <f t="shared" si="1"/>
        <v>第25名</v>
      </c>
      <c r="H39" s="19" t="str">
        <f t="shared" si="2"/>
        <v>良好</v>
      </c>
    </row>
    <row r="40" spans="1:8" ht="21.95" customHeight="1">
      <c r="A40" s="9" t="s">
        <v>41</v>
      </c>
      <c r="B40" s="7" t="str">
        <f>VLOOKUP(A40,初三学生档案!$A$2:$B$56,2,0)</f>
        <v>吕文伟</v>
      </c>
      <c r="C40" s="5">
        <v>83</v>
      </c>
      <c r="D40" s="5">
        <v>84</v>
      </c>
      <c r="E40" s="5">
        <v>86</v>
      </c>
      <c r="F40" s="6">
        <f t="shared" si="0"/>
        <v>84.5</v>
      </c>
      <c r="G40" s="19" t="str">
        <f t="shared" si="1"/>
        <v>第28名</v>
      </c>
      <c r="H40" s="19" t="str">
        <f t="shared" si="2"/>
        <v>良好</v>
      </c>
    </row>
    <row r="41" spans="1:8" ht="21.95" customHeight="1">
      <c r="A41" s="8" t="s">
        <v>42</v>
      </c>
      <c r="B41" s="7" t="str">
        <f>VLOOKUP(A41,初三学生档案!$A$2:$B$56,2,0)</f>
        <v>方天宇</v>
      </c>
      <c r="C41" s="4">
        <v>81</v>
      </c>
      <c r="D41" s="4">
        <v>77</v>
      </c>
      <c r="E41" s="4">
        <v>82</v>
      </c>
      <c r="F41" s="6">
        <f t="shared" si="0"/>
        <v>80.2</v>
      </c>
      <c r="G41" s="19" t="str">
        <f t="shared" si="1"/>
        <v>第36名</v>
      </c>
      <c r="H41" s="19" t="str">
        <f t="shared" si="2"/>
        <v>良好</v>
      </c>
    </row>
    <row r="42" spans="1:8" ht="21.95" customHeight="1">
      <c r="A42" s="9" t="s">
        <v>43</v>
      </c>
      <c r="B42" s="7" t="str">
        <f>VLOOKUP(A42,初三学生档案!$A$2:$B$56,2,0)</f>
        <v>郎润</v>
      </c>
      <c r="C42" s="5">
        <v>70</v>
      </c>
      <c r="D42" s="5">
        <v>77</v>
      </c>
      <c r="E42" s="5">
        <v>79</v>
      </c>
      <c r="F42" s="6">
        <f t="shared" si="0"/>
        <v>75.699999999999989</v>
      </c>
      <c r="G42" s="19" t="str">
        <f t="shared" si="1"/>
        <v>第42名</v>
      </c>
      <c r="H42" s="19" t="str">
        <f t="shared" si="2"/>
        <v>良好</v>
      </c>
    </row>
    <row r="43" spans="1:8" ht="21.95" customHeight="1">
      <c r="A43" s="8" t="s">
        <v>44</v>
      </c>
      <c r="B43" s="7" t="str">
        <f>VLOOKUP(A43,初三学生档案!$A$2:$B$56,2,0)</f>
        <v>习志敏</v>
      </c>
      <c r="C43" s="4">
        <v>91</v>
      </c>
      <c r="D43" s="4">
        <v>93</v>
      </c>
      <c r="E43" s="4">
        <v>96</v>
      </c>
      <c r="F43" s="6">
        <f t="shared" si="0"/>
        <v>93.600000000000009</v>
      </c>
      <c r="G43" s="19" t="str">
        <f t="shared" si="1"/>
        <v>第12名</v>
      </c>
      <c r="H43" s="19" t="str">
        <f t="shared" si="2"/>
        <v>优秀</v>
      </c>
    </row>
    <row r="44" spans="1:8" ht="21.95" customHeight="1">
      <c r="A44" s="9" t="s">
        <v>45</v>
      </c>
      <c r="B44" s="7" t="str">
        <f>VLOOKUP(A44,初三学生档案!$A$2:$B$56,2,0)</f>
        <v>张馥郁</v>
      </c>
      <c r="C44" s="5">
        <v>100</v>
      </c>
      <c r="D44" s="5">
        <v>94</v>
      </c>
      <c r="E44" s="5">
        <v>95</v>
      </c>
      <c r="F44" s="6">
        <f t="shared" si="0"/>
        <v>96.2</v>
      </c>
      <c r="G44" s="19" t="str">
        <f t="shared" si="1"/>
        <v>第2名</v>
      </c>
      <c r="H44" s="19" t="str">
        <f t="shared" si="2"/>
        <v>优秀</v>
      </c>
    </row>
    <row r="45" spans="1:8" ht="21.95" customHeight="1">
      <c r="A45" s="8" t="s">
        <v>46</v>
      </c>
      <c r="B45" s="7" t="str">
        <f>VLOOKUP(A45,初三学生档案!$A$2:$B$56,2,0)</f>
        <v>李北冥</v>
      </c>
      <c r="C45" s="4">
        <v>88</v>
      </c>
      <c r="D45" s="4">
        <v>91</v>
      </c>
      <c r="E45" s="4">
        <v>93</v>
      </c>
      <c r="F45" s="6">
        <f t="shared" si="0"/>
        <v>90.9</v>
      </c>
      <c r="G45" s="19" t="str">
        <f t="shared" si="1"/>
        <v>第18名</v>
      </c>
      <c r="H45" s="19" t="str">
        <f t="shared" si="2"/>
        <v>优秀</v>
      </c>
    </row>
  </sheetData>
  <dataConsolidate topLabels="1">
    <dataRefs count="3">
      <dataRef ref="A3:H9" sheet="初一（1）班" r:id="rId1"/>
      <dataRef ref="A3:H9" sheet="初一（2）班" r:id="rId2"/>
      <dataRef ref="A3:H9" sheet="初一（3）班" r:id="rId3"/>
    </dataRefs>
  </dataConsolidate>
  <phoneticPr fontId="1" type="noConversion"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5"/>
  <sheetViews>
    <sheetView topLeftCell="A4" workbookViewId="0">
      <selection activeCell="H7" sqref="H7"/>
    </sheetView>
  </sheetViews>
  <sheetFormatPr defaultRowHeight="13.5"/>
  <cols>
    <col min="1" max="8" width="14.625" customWidth="1"/>
  </cols>
  <sheetData>
    <row r="1" spans="1:9" ht="21.95" customHeight="1">
      <c r="A1" s="2" t="s">
        <v>206</v>
      </c>
      <c r="B1" s="3" t="s">
        <v>220</v>
      </c>
      <c r="C1" s="3" t="s">
        <v>207</v>
      </c>
      <c r="D1" s="3" t="s">
        <v>208</v>
      </c>
      <c r="E1" s="3" t="s">
        <v>209</v>
      </c>
      <c r="F1" s="3" t="s">
        <v>221</v>
      </c>
      <c r="G1" s="3" t="s">
        <v>222</v>
      </c>
      <c r="H1" s="3" t="s">
        <v>223</v>
      </c>
    </row>
    <row r="2" spans="1:9" ht="21.95" customHeight="1">
      <c r="A2" s="8" t="s">
        <v>212</v>
      </c>
      <c r="B2" s="7" t="str">
        <f>VLOOKUP(A2,初三学生档案!$A$2:$B$56,2,0)</f>
        <v>宋子丹</v>
      </c>
      <c r="C2" s="4">
        <v>83</v>
      </c>
      <c r="D2" s="4">
        <v>84</v>
      </c>
      <c r="E2" s="4">
        <v>67</v>
      </c>
      <c r="F2" s="6">
        <f>SUM((C2*30%)+(D2*30%)+(E2*40%))</f>
        <v>76.899999999999991</v>
      </c>
      <c r="G2" s="19" t="str">
        <f>"第"&amp;RANK(F2,$F$2:$F$45)&amp;"名"</f>
        <v>第32名</v>
      </c>
      <c r="H2" s="19" t="str">
        <f>IF(F2&gt;=90,"优秀",IF(F2&gt;=75,"良好",IF(F2&gt;=60,"及格",IF(F2&gt;60,"及格","不及格"))))</f>
        <v>良好</v>
      </c>
      <c r="I2" s="1"/>
    </row>
    <row r="3" spans="1:9" ht="21.95" customHeight="1">
      <c r="A3" s="8" t="s">
        <v>4</v>
      </c>
      <c r="B3" s="7" t="str">
        <f>VLOOKUP(A3,初三学生档案!$A$2:$B$56,2,0)</f>
        <v>郑菁华</v>
      </c>
      <c r="C3" s="4">
        <v>100</v>
      </c>
      <c r="D3" s="4">
        <v>96</v>
      </c>
      <c r="E3" s="4">
        <v>86</v>
      </c>
      <c r="F3" s="6">
        <f t="shared" ref="F3:F45" si="0">SUM((C3*30%)+(D3*30%)+(E3*40%))</f>
        <v>93.199999999999989</v>
      </c>
      <c r="G3" s="19" t="str">
        <f t="shared" ref="G3:G45" si="1">"第"&amp;RANK(F3,$F$2:$F$45)&amp;"名"</f>
        <v>第6名</v>
      </c>
      <c r="H3" s="19" t="str">
        <f t="shared" ref="H3:H45" si="2">IF(F3&gt;=90,"优秀",IF(F3&gt;=75,"良好",IF(F3&gt;=60,"及格",IF(F3&gt;60,"及格","不及格"))))</f>
        <v>优秀</v>
      </c>
      <c r="I3" s="1"/>
    </row>
    <row r="4" spans="1:9" ht="21.95" customHeight="1">
      <c r="A4" s="9" t="s">
        <v>5</v>
      </c>
      <c r="B4" s="7" t="str">
        <f>VLOOKUP(A4,初三学生档案!$A$2:$B$56,2,0)</f>
        <v>张雄杰</v>
      </c>
      <c r="C4" s="5">
        <v>84</v>
      </c>
      <c r="D4" s="5">
        <v>62</v>
      </c>
      <c r="E4" s="5">
        <v>76</v>
      </c>
      <c r="F4" s="6">
        <f t="shared" si="0"/>
        <v>74.2</v>
      </c>
      <c r="G4" s="19" t="str">
        <f t="shared" si="1"/>
        <v>第35名</v>
      </c>
      <c r="H4" s="19" t="str">
        <f t="shared" si="2"/>
        <v>及格</v>
      </c>
      <c r="I4" s="1"/>
    </row>
    <row r="5" spans="1:9" ht="21.95" customHeight="1">
      <c r="A5" s="8" t="s">
        <v>6</v>
      </c>
      <c r="B5" s="7" t="str">
        <f>VLOOKUP(A5,初三学生档案!$A$2:$B$56,2,0)</f>
        <v>江晓勇</v>
      </c>
      <c r="C5" s="4">
        <v>74</v>
      </c>
      <c r="D5" s="4">
        <v>88</v>
      </c>
      <c r="E5" s="4">
        <v>95</v>
      </c>
      <c r="F5" s="6">
        <f t="shared" si="0"/>
        <v>86.6</v>
      </c>
      <c r="G5" s="19" t="str">
        <f t="shared" si="1"/>
        <v>第21名</v>
      </c>
      <c r="H5" s="19" t="str">
        <f t="shared" si="2"/>
        <v>良好</v>
      </c>
      <c r="I5" s="1"/>
    </row>
    <row r="6" spans="1:9" ht="21.95" customHeight="1">
      <c r="A6" s="9" t="s">
        <v>7</v>
      </c>
      <c r="B6" s="7" t="str">
        <f>VLOOKUP(A6,初三学生档案!$A$2:$B$56,2,0)</f>
        <v>齐小娟</v>
      </c>
      <c r="C6" s="5">
        <v>92</v>
      </c>
      <c r="D6" s="5">
        <v>89</v>
      </c>
      <c r="E6" s="5">
        <v>85</v>
      </c>
      <c r="F6" s="6">
        <f t="shared" si="0"/>
        <v>88.3</v>
      </c>
      <c r="G6" s="19" t="str">
        <f t="shared" si="1"/>
        <v>第19名</v>
      </c>
      <c r="H6" s="19" t="str">
        <f t="shared" si="2"/>
        <v>良好</v>
      </c>
      <c r="I6" s="1"/>
    </row>
    <row r="7" spans="1:9" ht="21.95" customHeight="1">
      <c r="A7" s="8" t="s">
        <v>8</v>
      </c>
      <c r="B7" s="7" t="str">
        <f>VLOOKUP(A7,初三学生档案!$A$2:$B$56,2,0)</f>
        <v>孙如红</v>
      </c>
      <c r="C7" s="4">
        <v>95</v>
      </c>
      <c r="D7" s="4">
        <v>85</v>
      </c>
      <c r="E7" s="4">
        <v>86</v>
      </c>
      <c r="F7" s="6">
        <f t="shared" si="0"/>
        <v>88.4</v>
      </c>
      <c r="G7" s="19" t="str">
        <f t="shared" si="1"/>
        <v>第18名</v>
      </c>
      <c r="H7" s="19" t="str">
        <f t="shared" si="2"/>
        <v>良好</v>
      </c>
      <c r="I7" s="1"/>
    </row>
    <row r="8" spans="1:9" ht="21.95" customHeight="1">
      <c r="A8" s="9" t="s">
        <v>9</v>
      </c>
      <c r="B8" s="7" t="str">
        <f>VLOOKUP(A8,初三学生档案!$A$2:$B$56,2,0)</f>
        <v>甄士隐</v>
      </c>
      <c r="C8" s="5">
        <v>89</v>
      </c>
      <c r="D8" s="5">
        <v>79</v>
      </c>
      <c r="E8" s="5">
        <v>85</v>
      </c>
      <c r="F8" s="6">
        <f t="shared" si="0"/>
        <v>84.4</v>
      </c>
      <c r="G8" s="19" t="str">
        <f t="shared" si="1"/>
        <v>第25名</v>
      </c>
      <c r="H8" s="19" t="str">
        <f t="shared" si="2"/>
        <v>良好</v>
      </c>
      <c r="I8" s="1"/>
    </row>
    <row r="9" spans="1:9" ht="21.95" customHeight="1">
      <c r="A9" s="8" t="s">
        <v>10</v>
      </c>
      <c r="B9" s="7" t="str">
        <f>VLOOKUP(A9,初三学生档案!$A$2:$B$56,2,0)</f>
        <v>周梦飞</v>
      </c>
      <c r="C9" s="4">
        <v>94</v>
      </c>
      <c r="D9" s="4">
        <v>92</v>
      </c>
      <c r="E9" s="4">
        <v>93</v>
      </c>
      <c r="F9" s="6">
        <f t="shared" si="0"/>
        <v>93</v>
      </c>
      <c r="G9" s="19" t="str">
        <f t="shared" si="1"/>
        <v>第8名</v>
      </c>
      <c r="H9" s="19" t="str">
        <f t="shared" si="2"/>
        <v>优秀</v>
      </c>
      <c r="I9" s="1"/>
    </row>
    <row r="10" spans="1:9" ht="21.95" customHeight="1">
      <c r="A10" s="9" t="s">
        <v>11</v>
      </c>
      <c r="B10" s="7" t="str">
        <f>VLOOKUP(A10,初三学生档案!$A$2:$B$56,2,0)</f>
        <v>杜春兰</v>
      </c>
      <c r="C10" s="5">
        <v>67</v>
      </c>
      <c r="D10" s="5">
        <v>79</v>
      </c>
      <c r="E10" s="5">
        <v>58</v>
      </c>
      <c r="F10" s="6">
        <f t="shared" si="0"/>
        <v>67</v>
      </c>
      <c r="G10" s="19" t="str">
        <f t="shared" si="1"/>
        <v>第42名</v>
      </c>
      <c r="H10" s="19" t="str">
        <f t="shared" si="2"/>
        <v>及格</v>
      </c>
      <c r="I10" s="1"/>
    </row>
    <row r="11" spans="1:9" ht="21.95" customHeight="1">
      <c r="A11" s="8" t="s">
        <v>12</v>
      </c>
      <c r="B11" s="7" t="str">
        <f>VLOOKUP(A11,初三学生档案!$A$2:$B$56,2,0)</f>
        <v>苏国强</v>
      </c>
      <c r="C11" s="4">
        <v>64</v>
      </c>
      <c r="D11" s="4">
        <v>77</v>
      </c>
      <c r="E11" s="4">
        <v>62</v>
      </c>
      <c r="F11" s="6">
        <f t="shared" si="0"/>
        <v>67.099999999999994</v>
      </c>
      <c r="G11" s="19" t="str">
        <f t="shared" si="1"/>
        <v>第41名</v>
      </c>
      <c r="H11" s="19" t="str">
        <f t="shared" si="2"/>
        <v>及格</v>
      </c>
      <c r="I11" s="1"/>
    </row>
    <row r="12" spans="1:9" ht="21.95" customHeight="1">
      <c r="A12" s="9" t="s">
        <v>13</v>
      </c>
      <c r="B12" s="7" t="str">
        <f>VLOOKUP(A12,初三学生档案!$A$2:$B$56,2,0)</f>
        <v>张杰</v>
      </c>
      <c r="C12" s="5">
        <v>96</v>
      </c>
      <c r="D12" s="5">
        <v>92</v>
      </c>
      <c r="E12" s="5">
        <v>94</v>
      </c>
      <c r="F12" s="6">
        <f t="shared" si="0"/>
        <v>94</v>
      </c>
      <c r="G12" s="19" t="str">
        <f t="shared" si="1"/>
        <v>第4名</v>
      </c>
      <c r="H12" s="19" t="str">
        <f t="shared" si="2"/>
        <v>优秀</v>
      </c>
      <c r="I12" s="1"/>
    </row>
    <row r="13" spans="1:9" ht="21.95" customHeight="1">
      <c r="A13" s="8" t="s">
        <v>14</v>
      </c>
      <c r="B13" s="7" t="str">
        <f>VLOOKUP(A13,初三学生档案!$A$2:$B$56,2,0)</f>
        <v>吉莉莉</v>
      </c>
      <c r="C13" s="4">
        <v>77</v>
      </c>
      <c r="D13" s="4">
        <v>83</v>
      </c>
      <c r="E13" s="4">
        <v>79</v>
      </c>
      <c r="F13" s="6">
        <f t="shared" si="0"/>
        <v>79.599999999999994</v>
      </c>
      <c r="G13" s="19" t="str">
        <f t="shared" si="1"/>
        <v>第31名</v>
      </c>
      <c r="H13" s="19" t="str">
        <f t="shared" si="2"/>
        <v>良好</v>
      </c>
      <c r="I13" s="1"/>
    </row>
    <row r="14" spans="1:9" ht="21.95" customHeight="1">
      <c r="A14" s="9" t="s">
        <v>15</v>
      </c>
      <c r="B14" s="7" t="str">
        <f>VLOOKUP(A14,初三学生档案!$A$2:$B$56,2,0)</f>
        <v>莫一明</v>
      </c>
      <c r="C14" s="5">
        <v>87</v>
      </c>
      <c r="D14" s="5">
        <v>92</v>
      </c>
      <c r="E14" s="5">
        <v>88</v>
      </c>
      <c r="F14" s="6">
        <f t="shared" si="0"/>
        <v>88.9</v>
      </c>
      <c r="G14" s="19" t="str">
        <f t="shared" si="1"/>
        <v>第17名</v>
      </c>
      <c r="H14" s="19" t="str">
        <f t="shared" si="2"/>
        <v>良好</v>
      </c>
      <c r="I14" s="1"/>
    </row>
    <row r="15" spans="1:9" ht="21.95" customHeight="1">
      <c r="A15" s="8" t="s">
        <v>16</v>
      </c>
      <c r="B15" s="7" t="str">
        <f>VLOOKUP(A15,初三学生档案!$A$2:$B$56,2,0)</f>
        <v>郭晶晶</v>
      </c>
      <c r="C15" s="4">
        <v>85</v>
      </c>
      <c r="D15" s="4">
        <v>90</v>
      </c>
      <c r="E15" s="4">
        <v>93</v>
      </c>
      <c r="F15" s="6">
        <f t="shared" si="0"/>
        <v>89.7</v>
      </c>
      <c r="G15" s="19" t="str">
        <f t="shared" si="1"/>
        <v>第14名</v>
      </c>
      <c r="H15" s="19" t="str">
        <f t="shared" si="2"/>
        <v>良好</v>
      </c>
      <c r="I15" s="1"/>
    </row>
    <row r="16" spans="1:9" ht="21.95" customHeight="1">
      <c r="A16" s="9" t="s">
        <v>17</v>
      </c>
      <c r="B16" s="7" t="str">
        <f>VLOOKUP(A16,初三学生档案!$A$2:$B$56,2,0)</f>
        <v>侯登科</v>
      </c>
      <c r="C16" s="5">
        <v>72</v>
      </c>
      <c r="D16" s="5">
        <v>68</v>
      </c>
      <c r="E16" s="5">
        <v>66</v>
      </c>
      <c r="F16" s="6">
        <f t="shared" si="0"/>
        <v>68.400000000000006</v>
      </c>
      <c r="G16" s="19" t="str">
        <f t="shared" si="1"/>
        <v>第38名</v>
      </c>
      <c r="H16" s="19" t="str">
        <f t="shared" si="2"/>
        <v>及格</v>
      </c>
      <c r="I16" s="1"/>
    </row>
    <row r="17" spans="1:9" ht="21.95" customHeight="1">
      <c r="A17" s="8" t="s">
        <v>18</v>
      </c>
      <c r="B17" s="7" t="str">
        <f>VLOOKUP(A17,初三学生档案!$A$2:$B$56,2,0)</f>
        <v>宋子文</v>
      </c>
      <c r="C17" s="4">
        <v>87</v>
      </c>
      <c r="D17" s="4">
        <v>92</v>
      </c>
      <c r="E17" s="4">
        <v>89</v>
      </c>
      <c r="F17" s="6">
        <f t="shared" si="0"/>
        <v>89.3</v>
      </c>
      <c r="G17" s="19" t="str">
        <f t="shared" si="1"/>
        <v>第15名</v>
      </c>
      <c r="H17" s="19" t="str">
        <f t="shared" si="2"/>
        <v>良好</v>
      </c>
      <c r="I17" s="1"/>
    </row>
    <row r="18" spans="1:9" ht="21.95" customHeight="1">
      <c r="A18" s="9" t="s">
        <v>19</v>
      </c>
      <c r="B18" s="7" t="str">
        <f>VLOOKUP(A18,初三学生档案!$A$2:$B$56,2,0)</f>
        <v>马小军</v>
      </c>
      <c r="C18" s="5">
        <v>78</v>
      </c>
      <c r="D18" s="5">
        <v>57</v>
      </c>
      <c r="E18" s="5">
        <v>67</v>
      </c>
      <c r="F18" s="6">
        <f t="shared" si="0"/>
        <v>67.3</v>
      </c>
      <c r="G18" s="19" t="str">
        <f t="shared" si="1"/>
        <v>第39名</v>
      </c>
      <c r="H18" s="19" t="str">
        <f t="shared" si="2"/>
        <v>及格</v>
      </c>
      <c r="I18" s="1"/>
    </row>
    <row r="19" spans="1:9" ht="21.95" customHeight="1">
      <c r="A19" s="8" t="s">
        <v>20</v>
      </c>
      <c r="B19" s="7" t="str">
        <f>VLOOKUP(A19,初三学生档案!$A$2:$B$56,2,0)</f>
        <v>郑秀丽</v>
      </c>
      <c r="C19" s="4">
        <v>66</v>
      </c>
      <c r="D19" s="4">
        <v>75</v>
      </c>
      <c r="E19" s="4">
        <v>80</v>
      </c>
      <c r="F19" s="6">
        <f t="shared" si="0"/>
        <v>74.3</v>
      </c>
      <c r="G19" s="19" t="str">
        <f t="shared" si="1"/>
        <v>第34名</v>
      </c>
      <c r="H19" s="19" t="str">
        <f t="shared" si="2"/>
        <v>及格</v>
      </c>
      <c r="I19" s="1"/>
    </row>
    <row r="20" spans="1:9" ht="21.95" customHeight="1">
      <c r="A20" s="9" t="s">
        <v>21</v>
      </c>
      <c r="B20" s="7" t="str">
        <f>VLOOKUP(A20,初三学生档案!$A$2:$B$56,2,0)</f>
        <v>刘小红</v>
      </c>
      <c r="C20" s="5">
        <v>90</v>
      </c>
      <c r="D20" s="5">
        <v>81</v>
      </c>
      <c r="E20" s="5">
        <v>85</v>
      </c>
      <c r="F20" s="6">
        <f t="shared" si="0"/>
        <v>85.3</v>
      </c>
      <c r="G20" s="19" t="str">
        <f t="shared" si="1"/>
        <v>第23名</v>
      </c>
      <c r="H20" s="19" t="str">
        <f t="shared" si="2"/>
        <v>良好</v>
      </c>
    </row>
    <row r="21" spans="1:9" ht="21.95" customHeight="1">
      <c r="A21" s="8" t="s">
        <v>22</v>
      </c>
      <c r="B21" s="7" t="str">
        <f>VLOOKUP(A21,初三学生档案!$A$2:$B$56,2,0)</f>
        <v>陈家洛</v>
      </c>
      <c r="C21" s="4">
        <v>85</v>
      </c>
      <c r="D21" s="4">
        <v>81</v>
      </c>
      <c r="E21" s="4">
        <v>76</v>
      </c>
      <c r="F21" s="6">
        <f t="shared" si="0"/>
        <v>80.2</v>
      </c>
      <c r="G21" s="19" t="str">
        <f t="shared" si="1"/>
        <v>第30名</v>
      </c>
      <c r="H21" s="19" t="str">
        <f t="shared" si="2"/>
        <v>良好</v>
      </c>
    </row>
    <row r="22" spans="1:9" ht="21.95" customHeight="1">
      <c r="A22" s="9" t="s">
        <v>23</v>
      </c>
      <c r="B22" s="7" t="str">
        <f>VLOOKUP(A22,初三学生档案!$A$2:$B$56,2,0)</f>
        <v>张国强</v>
      </c>
      <c r="C22" s="5">
        <v>68</v>
      </c>
      <c r="D22" s="5">
        <v>66</v>
      </c>
      <c r="E22" s="5">
        <v>71</v>
      </c>
      <c r="F22" s="6">
        <f t="shared" si="0"/>
        <v>68.600000000000009</v>
      </c>
      <c r="G22" s="19" t="str">
        <f t="shared" si="1"/>
        <v>第37名</v>
      </c>
      <c r="H22" s="19" t="str">
        <f t="shared" si="2"/>
        <v>及格</v>
      </c>
    </row>
    <row r="23" spans="1:9" ht="21.95" customHeight="1">
      <c r="A23" s="8" t="s">
        <v>24</v>
      </c>
      <c r="B23" s="7" t="str">
        <f>VLOOKUP(A23,初三学生档案!$A$2:$B$56,2,0)</f>
        <v>姚南</v>
      </c>
      <c r="C23" s="4">
        <v>90</v>
      </c>
      <c r="D23" s="4">
        <v>92</v>
      </c>
      <c r="E23" s="4">
        <v>93</v>
      </c>
      <c r="F23" s="6">
        <f t="shared" si="0"/>
        <v>91.8</v>
      </c>
      <c r="G23" s="19" t="str">
        <f t="shared" si="1"/>
        <v>第10名</v>
      </c>
      <c r="H23" s="19" t="str">
        <f t="shared" si="2"/>
        <v>优秀</v>
      </c>
    </row>
    <row r="24" spans="1:9" ht="21.95" customHeight="1">
      <c r="A24" s="9" t="s">
        <v>25</v>
      </c>
      <c r="B24" s="7" t="str">
        <f>VLOOKUP(A24,初三学生档案!$A$2:$B$56,2,0)</f>
        <v>徐霞客</v>
      </c>
      <c r="C24" s="5">
        <v>66</v>
      </c>
      <c r="D24" s="5">
        <v>54</v>
      </c>
      <c r="E24" s="5">
        <v>78</v>
      </c>
      <c r="F24" s="6">
        <f t="shared" si="0"/>
        <v>67.2</v>
      </c>
      <c r="G24" s="19" t="str">
        <f t="shared" si="1"/>
        <v>第40名</v>
      </c>
      <c r="H24" s="19" t="str">
        <f t="shared" si="2"/>
        <v>及格</v>
      </c>
    </row>
    <row r="25" spans="1:9" ht="21.95" customHeight="1">
      <c r="A25" s="8" t="s">
        <v>26</v>
      </c>
      <c r="B25" s="7" t="str">
        <f>VLOOKUP(A25,初三学生档案!$A$2:$B$56,2,0)</f>
        <v>孙令煊</v>
      </c>
      <c r="C25" s="4">
        <v>98</v>
      </c>
      <c r="D25" s="4">
        <v>87</v>
      </c>
      <c r="E25" s="4">
        <v>94</v>
      </c>
      <c r="F25" s="6">
        <f t="shared" si="0"/>
        <v>93.1</v>
      </c>
      <c r="G25" s="19" t="str">
        <f t="shared" si="1"/>
        <v>第7名</v>
      </c>
      <c r="H25" s="19" t="str">
        <f t="shared" si="2"/>
        <v>优秀</v>
      </c>
    </row>
    <row r="26" spans="1:9" ht="21.95" customHeight="1">
      <c r="A26" s="9" t="s">
        <v>27</v>
      </c>
      <c r="B26" s="7" t="str">
        <f>VLOOKUP(A26,初三学生档案!$A$2:$B$56,2,0)</f>
        <v>杜学江</v>
      </c>
      <c r="C26" s="5">
        <v>61</v>
      </c>
      <c r="D26" s="5">
        <v>64</v>
      </c>
      <c r="E26" s="5">
        <v>69</v>
      </c>
      <c r="F26" s="6">
        <f t="shared" si="0"/>
        <v>65.099999999999994</v>
      </c>
      <c r="G26" s="19" t="str">
        <f t="shared" si="1"/>
        <v>第43名</v>
      </c>
      <c r="H26" s="19" t="str">
        <f t="shared" si="2"/>
        <v>及格</v>
      </c>
    </row>
    <row r="27" spans="1:9" ht="21.95" customHeight="1">
      <c r="A27" s="8" t="s">
        <v>28</v>
      </c>
      <c r="B27" s="7" t="str">
        <f>VLOOKUP(A27,初三学生档案!$A$2:$B$56,2,0)</f>
        <v>齐飞扬</v>
      </c>
      <c r="C27" s="4">
        <v>68</v>
      </c>
      <c r="D27" s="4">
        <v>95</v>
      </c>
      <c r="E27" s="4">
        <v>80</v>
      </c>
      <c r="F27" s="6">
        <f t="shared" si="0"/>
        <v>80.900000000000006</v>
      </c>
      <c r="G27" s="19" t="str">
        <f t="shared" si="1"/>
        <v>第29名</v>
      </c>
      <c r="H27" s="19" t="str">
        <f t="shared" si="2"/>
        <v>良好</v>
      </c>
    </row>
    <row r="28" spans="1:9" ht="21.95" customHeight="1">
      <c r="A28" s="9" t="s">
        <v>29</v>
      </c>
      <c r="B28" s="7" t="str">
        <f>VLOOKUP(A28,初三学生档案!$A$2:$B$56,2,0)</f>
        <v>苏解玉</v>
      </c>
      <c r="C28" s="5">
        <v>90</v>
      </c>
      <c r="D28" s="5">
        <v>88</v>
      </c>
      <c r="E28" s="5">
        <v>92</v>
      </c>
      <c r="F28" s="6">
        <f t="shared" si="0"/>
        <v>90.2</v>
      </c>
      <c r="G28" s="19" t="str">
        <f t="shared" si="1"/>
        <v>第13名</v>
      </c>
      <c r="H28" s="19" t="str">
        <f t="shared" si="2"/>
        <v>优秀</v>
      </c>
    </row>
    <row r="29" spans="1:9" ht="21.95" customHeight="1">
      <c r="A29" s="8" t="s">
        <v>30</v>
      </c>
      <c r="B29" s="7" t="str">
        <f>VLOOKUP(A29,初三学生档案!$A$2:$B$56,2,0)</f>
        <v>陈万地</v>
      </c>
      <c r="C29" s="4">
        <v>91</v>
      </c>
      <c r="D29" s="4">
        <v>88</v>
      </c>
      <c r="E29" s="4">
        <v>93</v>
      </c>
      <c r="F29" s="6">
        <f t="shared" si="0"/>
        <v>90.9</v>
      </c>
      <c r="G29" s="19" t="str">
        <f t="shared" si="1"/>
        <v>第11名</v>
      </c>
      <c r="H29" s="19" t="str">
        <f t="shared" si="2"/>
        <v>优秀</v>
      </c>
    </row>
    <row r="30" spans="1:9" ht="21.95" customHeight="1">
      <c r="A30" s="9" t="s">
        <v>31</v>
      </c>
      <c r="B30" s="7" t="str">
        <f>VLOOKUP(A30,初三学生档案!$A$2:$B$56,2,0)</f>
        <v>张国强</v>
      </c>
      <c r="C30" s="5">
        <v>67</v>
      </c>
      <c r="D30" s="5">
        <v>78</v>
      </c>
      <c r="E30" s="5">
        <v>66</v>
      </c>
      <c r="F30" s="6">
        <f t="shared" si="0"/>
        <v>69.900000000000006</v>
      </c>
      <c r="G30" s="19" t="str">
        <f t="shared" si="1"/>
        <v>第36名</v>
      </c>
      <c r="H30" s="19" t="str">
        <f t="shared" si="2"/>
        <v>及格</v>
      </c>
    </row>
    <row r="31" spans="1:9" ht="21.95" customHeight="1">
      <c r="A31" s="8" t="s">
        <v>32</v>
      </c>
      <c r="B31" s="7" t="str">
        <f>VLOOKUP(A31,初三学生档案!$A$2:$B$56,2,0)</f>
        <v>刘小锋</v>
      </c>
      <c r="C31" s="4">
        <v>86</v>
      </c>
      <c r="D31" s="4">
        <v>65</v>
      </c>
      <c r="E31" s="4">
        <v>78</v>
      </c>
      <c r="F31" s="6">
        <f t="shared" si="0"/>
        <v>76.5</v>
      </c>
      <c r="G31" s="19" t="str">
        <f t="shared" si="1"/>
        <v>第33名</v>
      </c>
      <c r="H31" s="19" t="str">
        <f t="shared" si="2"/>
        <v>良好</v>
      </c>
    </row>
    <row r="32" spans="1:9" ht="21.95" customHeight="1">
      <c r="A32" s="9" t="s">
        <v>33</v>
      </c>
      <c r="B32" s="7" t="str">
        <f>VLOOKUP(A32,初三学生档案!$A$2:$B$56,2,0)</f>
        <v>张鹏举</v>
      </c>
      <c r="C32" s="5">
        <v>77</v>
      </c>
      <c r="D32" s="5">
        <v>88</v>
      </c>
      <c r="E32" s="5">
        <v>82</v>
      </c>
      <c r="F32" s="6">
        <f t="shared" si="0"/>
        <v>82.300000000000011</v>
      </c>
      <c r="G32" s="19" t="str">
        <f t="shared" si="1"/>
        <v>第27名</v>
      </c>
      <c r="H32" s="19" t="str">
        <f t="shared" si="2"/>
        <v>良好</v>
      </c>
    </row>
    <row r="33" spans="1:8" ht="21.95" customHeight="1">
      <c r="A33" s="8" t="s">
        <v>34</v>
      </c>
      <c r="B33" s="7" t="str">
        <f>VLOOKUP(A33,初三学生档案!$A$2:$B$56,2,0)</f>
        <v>孙玉敏</v>
      </c>
      <c r="C33" s="4">
        <v>82</v>
      </c>
      <c r="D33" s="4">
        <v>84</v>
      </c>
      <c r="E33" s="4">
        <v>87</v>
      </c>
      <c r="F33" s="6">
        <f t="shared" si="0"/>
        <v>84.6</v>
      </c>
      <c r="G33" s="19" t="str">
        <f t="shared" si="1"/>
        <v>第24名</v>
      </c>
      <c r="H33" s="19" t="str">
        <f t="shared" si="2"/>
        <v>良好</v>
      </c>
    </row>
    <row r="34" spans="1:8" ht="21.95" customHeight="1">
      <c r="A34" s="9" t="s">
        <v>35</v>
      </c>
      <c r="B34" s="7" t="str">
        <f>VLOOKUP(A34,初三学生档案!$A$2:$B$56,2,0)</f>
        <v>王清华</v>
      </c>
      <c r="C34" s="5">
        <v>93</v>
      </c>
      <c r="D34" s="5">
        <v>81</v>
      </c>
      <c r="E34" s="5">
        <v>92</v>
      </c>
      <c r="F34" s="6">
        <f t="shared" si="0"/>
        <v>89</v>
      </c>
      <c r="G34" s="19" t="str">
        <f t="shared" si="1"/>
        <v>第16名</v>
      </c>
      <c r="H34" s="19" t="str">
        <f t="shared" si="2"/>
        <v>良好</v>
      </c>
    </row>
    <row r="35" spans="1:8" ht="21.95" customHeight="1">
      <c r="A35" s="8" t="s">
        <v>36</v>
      </c>
      <c r="B35" s="7" t="str">
        <f>VLOOKUP(A35,初三学生档案!$A$2:$B$56,2,0)</f>
        <v>李春娜</v>
      </c>
      <c r="C35" s="4">
        <v>98</v>
      </c>
      <c r="D35" s="4">
        <v>93</v>
      </c>
      <c r="E35" s="4">
        <v>96</v>
      </c>
      <c r="F35" s="6">
        <f t="shared" si="0"/>
        <v>95.7</v>
      </c>
      <c r="G35" s="19" t="str">
        <f t="shared" si="1"/>
        <v>第1名</v>
      </c>
      <c r="H35" s="19" t="str">
        <f t="shared" si="2"/>
        <v>优秀</v>
      </c>
    </row>
    <row r="36" spans="1:8" ht="21.95" customHeight="1">
      <c r="A36" s="9" t="s">
        <v>37</v>
      </c>
      <c r="B36" s="7" t="str">
        <f>VLOOKUP(A36,初三学生档案!$A$2:$B$56,2,0)</f>
        <v>倪冬声</v>
      </c>
      <c r="C36" s="5">
        <v>93</v>
      </c>
      <c r="D36" s="5">
        <v>96</v>
      </c>
      <c r="E36" s="5">
        <v>92</v>
      </c>
      <c r="F36" s="6">
        <f t="shared" si="0"/>
        <v>93.5</v>
      </c>
      <c r="G36" s="19" t="str">
        <f t="shared" si="1"/>
        <v>第5名</v>
      </c>
      <c r="H36" s="19" t="str">
        <f t="shared" si="2"/>
        <v>优秀</v>
      </c>
    </row>
    <row r="37" spans="1:8" ht="21.95" customHeight="1">
      <c r="A37" s="8" t="s">
        <v>38</v>
      </c>
      <c r="B37" s="7" t="str">
        <f>VLOOKUP(A37,初三学生档案!$A$2:$B$56,2,0)</f>
        <v>闫朝霞</v>
      </c>
      <c r="C37" s="4">
        <v>82</v>
      </c>
      <c r="D37" s="4">
        <v>86</v>
      </c>
      <c r="E37" s="4">
        <v>83</v>
      </c>
      <c r="F37" s="6">
        <f t="shared" si="0"/>
        <v>83.6</v>
      </c>
      <c r="G37" s="19" t="str">
        <f t="shared" si="1"/>
        <v>第26名</v>
      </c>
      <c r="H37" s="19" t="str">
        <f t="shared" si="2"/>
        <v>良好</v>
      </c>
    </row>
    <row r="38" spans="1:8" ht="21.95" customHeight="1">
      <c r="A38" s="9" t="s">
        <v>39</v>
      </c>
      <c r="B38" s="7" t="str">
        <f>VLOOKUP(A38,初三学生档案!$A$2:$B$56,2,0)</f>
        <v>康秋林</v>
      </c>
      <c r="C38" s="5">
        <v>85</v>
      </c>
      <c r="D38" s="5">
        <v>98</v>
      </c>
      <c r="E38" s="5">
        <v>94</v>
      </c>
      <c r="F38" s="6">
        <f t="shared" si="0"/>
        <v>92.5</v>
      </c>
      <c r="G38" s="19" t="str">
        <f t="shared" si="1"/>
        <v>第9名</v>
      </c>
      <c r="H38" s="19" t="str">
        <f t="shared" si="2"/>
        <v>优秀</v>
      </c>
    </row>
    <row r="39" spans="1:8" ht="21.95" customHeight="1">
      <c r="A39" s="8" t="s">
        <v>40</v>
      </c>
      <c r="B39" s="7" t="str">
        <f>VLOOKUP(A39,初三学生档案!$A$2:$B$56,2,0)</f>
        <v>钱飞虎</v>
      </c>
      <c r="C39" s="4">
        <v>93</v>
      </c>
      <c r="D39" s="4">
        <v>96</v>
      </c>
      <c r="E39" s="4">
        <v>94</v>
      </c>
      <c r="F39" s="6">
        <f t="shared" si="0"/>
        <v>94.3</v>
      </c>
      <c r="G39" s="19" t="str">
        <f t="shared" si="1"/>
        <v>第3名</v>
      </c>
      <c r="H39" s="19" t="str">
        <f t="shared" si="2"/>
        <v>优秀</v>
      </c>
    </row>
    <row r="40" spans="1:8" ht="21.95" customHeight="1">
      <c r="A40" s="9" t="s">
        <v>41</v>
      </c>
      <c r="B40" s="7" t="str">
        <f>VLOOKUP(A40,初三学生档案!$A$2:$B$56,2,0)</f>
        <v>吕文伟</v>
      </c>
      <c r="C40" s="5">
        <v>88</v>
      </c>
      <c r="D40" s="5">
        <v>89</v>
      </c>
      <c r="E40" s="5">
        <v>94</v>
      </c>
      <c r="F40" s="6">
        <f t="shared" si="0"/>
        <v>90.699999999999989</v>
      </c>
      <c r="G40" s="19" t="str">
        <f t="shared" si="1"/>
        <v>第12名</v>
      </c>
      <c r="H40" s="19" t="str">
        <f t="shared" si="2"/>
        <v>优秀</v>
      </c>
    </row>
    <row r="41" spans="1:8" ht="21.95" customHeight="1">
      <c r="A41" s="8" t="s">
        <v>42</v>
      </c>
      <c r="B41" s="7" t="str">
        <f>VLOOKUP(A41,初三学生档案!$A$2:$B$56,2,0)</f>
        <v>方天宇</v>
      </c>
      <c r="C41" s="4">
        <v>79</v>
      </c>
      <c r="D41" s="4">
        <v>74</v>
      </c>
      <c r="E41" s="4">
        <v>88</v>
      </c>
      <c r="F41" s="6">
        <f t="shared" si="0"/>
        <v>81.099999999999994</v>
      </c>
      <c r="G41" s="19" t="str">
        <f t="shared" si="1"/>
        <v>第28名</v>
      </c>
      <c r="H41" s="19" t="str">
        <f t="shared" si="2"/>
        <v>良好</v>
      </c>
    </row>
    <row r="42" spans="1:8" ht="21.95" customHeight="1">
      <c r="A42" s="9" t="s">
        <v>43</v>
      </c>
      <c r="B42" s="7" t="str">
        <f>VLOOKUP(A42,初三学生档案!$A$2:$B$56,2,0)</f>
        <v>郎润</v>
      </c>
      <c r="C42" s="5">
        <v>85</v>
      </c>
      <c r="D42" s="5">
        <v>86</v>
      </c>
      <c r="E42" s="5">
        <v>88</v>
      </c>
      <c r="F42" s="6">
        <f t="shared" si="0"/>
        <v>86.5</v>
      </c>
      <c r="G42" s="19" t="str">
        <f t="shared" si="1"/>
        <v>第22名</v>
      </c>
      <c r="H42" s="19" t="str">
        <f t="shared" si="2"/>
        <v>良好</v>
      </c>
    </row>
    <row r="43" spans="1:8" ht="21.95" customHeight="1">
      <c r="A43" s="8" t="s">
        <v>44</v>
      </c>
      <c r="B43" s="7" t="str">
        <f>VLOOKUP(A43,初三学生档案!$A$2:$B$56,2,0)</f>
        <v>习志敏</v>
      </c>
      <c r="C43" s="4">
        <v>92</v>
      </c>
      <c r="D43" s="4">
        <v>94</v>
      </c>
      <c r="E43" s="4">
        <v>97</v>
      </c>
      <c r="F43" s="6">
        <f t="shared" si="0"/>
        <v>94.6</v>
      </c>
      <c r="G43" s="19" t="str">
        <f t="shared" si="1"/>
        <v>第2名</v>
      </c>
      <c r="H43" s="19" t="str">
        <f t="shared" si="2"/>
        <v>优秀</v>
      </c>
    </row>
    <row r="44" spans="1:8" ht="21.95" customHeight="1">
      <c r="A44" s="9" t="s">
        <v>45</v>
      </c>
      <c r="B44" s="7" t="str">
        <f>VLOOKUP(A44,初三学生档案!$A$2:$B$56,2,0)</f>
        <v>张馥郁</v>
      </c>
      <c r="C44" s="5">
        <v>85</v>
      </c>
      <c r="D44" s="5">
        <v>87</v>
      </c>
      <c r="E44" s="5">
        <v>91</v>
      </c>
      <c r="F44" s="6">
        <f t="shared" si="0"/>
        <v>88</v>
      </c>
      <c r="G44" s="19" t="str">
        <f t="shared" si="1"/>
        <v>第20名</v>
      </c>
      <c r="H44" s="19" t="str">
        <f t="shared" si="2"/>
        <v>良好</v>
      </c>
    </row>
    <row r="45" spans="1:8" ht="21.95" customHeight="1">
      <c r="A45" s="8" t="s">
        <v>46</v>
      </c>
      <c r="B45" s="7" t="str">
        <f>VLOOKUP(A45,初三学生档案!$A$2:$B$56,2,0)</f>
        <v>李北冥</v>
      </c>
      <c r="C45" s="4">
        <v>70</v>
      </c>
      <c r="D45" s="4">
        <v>64</v>
      </c>
      <c r="E45" s="4">
        <v>60</v>
      </c>
      <c r="F45" s="6">
        <f t="shared" si="0"/>
        <v>64.2</v>
      </c>
      <c r="G45" s="19" t="str">
        <f t="shared" si="1"/>
        <v>第44名</v>
      </c>
      <c r="H45" s="19" t="str">
        <f t="shared" si="2"/>
        <v>及格</v>
      </c>
    </row>
  </sheetData>
  <dataConsolidate topLabels="1">
    <dataRefs count="3">
      <dataRef ref="A3:H9" sheet="初一（1）班" r:id="rId1"/>
      <dataRef ref="A3:H9" sheet="初一（2）班" r:id="rId2"/>
      <dataRef ref="A3:H9" sheet="初一（3）班" r:id="rId3"/>
    </dataRefs>
  </dataConsolidate>
  <phoneticPr fontId="1" type="noConversion"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  <pageSetUpPr fitToPage="1"/>
  </sheetPr>
  <dimension ref="A1:K47"/>
  <sheetViews>
    <sheetView topLeftCell="C4" zoomScaleNormal="100" workbookViewId="0">
      <selection activeCell="J3" sqref="J3"/>
    </sheetView>
  </sheetViews>
  <sheetFormatPr defaultRowHeight="13.5"/>
  <cols>
    <col min="1" max="11" width="13" customWidth="1"/>
  </cols>
  <sheetData>
    <row r="1" spans="1:11" ht="22.5" customHeight="1" thickBot="1">
      <c r="A1" s="27" t="s">
        <v>53</v>
      </c>
      <c r="B1" s="27"/>
      <c r="C1" s="27"/>
      <c r="D1" s="27"/>
      <c r="E1" s="27"/>
      <c r="F1" s="27"/>
      <c r="G1" s="27"/>
      <c r="H1" s="27"/>
      <c r="I1" s="27"/>
      <c r="J1" s="27"/>
      <c r="K1" s="27"/>
    </row>
    <row r="2" spans="1:11" ht="20.25" customHeight="1" thickTop="1">
      <c r="A2" s="16" t="s">
        <v>3</v>
      </c>
      <c r="B2" s="17" t="s">
        <v>48</v>
      </c>
      <c r="C2" s="17" t="s">
        <v>0</v>
      </c>
      <c r="D2" s="17" t="s">
        <v>1</v>
      </c>
      <c r="E2" s="17" t="s">
        <v>2</v>
      </c>
      <c r="F2" s="17" t="s">
        <v>49</v>
      </c>
      <c r="G2" s="17" t="s">
        <v>50</v>
      </c>
      <c r="H2" s="17" t="s">
        <v>51</v>
      </c>
      <c r="I2" s="17" t="s">
        <v>55</v>
      </c>
      <c r="J2" s="17" t="s">
        <v>52</v>
      </c>
      <c r="K2" s="18" t="s">
        <v>57</v>
      </c>
    </row>
    <row r="3" spans="1:11" ht="20.25" customHeight="1">
      <c r="A3" s="10" t="s">
        <v>21</v>
      </c>
      <c r="B3" s="11" t="str">
        <f>VLOOKUP(A3,初三学生档案!$A$2:$B$56,2,0)</f>
        <v>刘小红</v>
      </c>
      <c r="C3" s="24">
        <f>VLOOKUP(A3,语文!$A$2:$F$46,6,0)</f>
        <v>99.3</v>
      </c>
      <c r="D3" s="24">
        <f>VLOOKUP(A3,数学!$A$2:$F$45,6,0)</f>
        <v>108.9</v>
      </c>
      <c r="E3" s="24">
        <f>VLOOKUP(A3,英语!$A$2:$F$45,6,0)</f>
        <v>91.4</v>
      </c>
      <c r="F3" s="24">
        <f>VLOOKUP(A3,物理!$A$2:$F$45,6,0)</f>
        <v>97.6</v>
      </c>
      <c r="G3" s="24">
        <f>VLOOKUP(A3,化学!$A$2:$F$45,6,0)</f>
        <v>91</v>
      </c>
      <c r="H3" s="24">
        <f>VLOOKUP(A3,品德!$A$2:$F$45,6,0)</f>
        <v>91.9</v>
      </c>
      <c r="I3" s="24">
        <f>VLOOKUP(A3,历史!$A$2:$F$45,6,0)</f>
        <v>85.3</v>
      </c>
      <c r="J3" s="26">
        <f t="shared" ref="J3:J46" si="0">SUM(C3:I3)</f>
        <v>665.4</v>
      </c>
      <c r="K3" s="12">
        <v>1</v>
      </c>
    </row>
    <row r="4" spans="1:11" ht="20.25" customHeight="1">
      <c r="A4" s="10" t="s">
        <v>30</v>
      </c>
      <c r="B4" s="11" t="str">
        <f>VLOOKUP(A4,初三学生档案!$A$2:$B$56,2,0)</f>
        <v>陈万地</v>
      </c>
      <c r="C4" s="24">
        <f>VLOOKUP(A4,语文!$A$2:$F$46,6,0)</f>
        <v>104.5</v>
      </c>
      <c r="D4" s="24">
        <f>VLOOKUP(A4,数学!$A$2:$F$45,6,0)</f>
        <v>114.20000000000002</v>
      </c>
      <c r="E4" s="24">
        <f>VLOOKUP(A4,英语!$A$2:$F$45,6,0)</f>
        <v>92.300000000000011</v>
      </c>
      <c r="F4" s="24">
        <f>VLOOKUP(A4,物理!$A$2:$F$45,6,0)</f>
        <v>92.6</v>
      </c>
      <c r="G4" s="24">
        <f>VLOOKUP(A4,化学!$A$2:$F$45,6,0)</f>
        <v>74.5</v>
      </c>
      <c r="H4" s="24">
        <f>VLOOKUP(A4,品德!$A$2:$F$45,6,0)</f>
        <v>95</v>
      </c>
      <c r="I4" s="24">
        <f>VLOOKUP(A4,历史!$A$2:$F$45,6,0)</f>
        <v>90.9</v>
      </c>
      <c r="J4" s="26">
        <f t="shared" si="0"/>
        <v>664</v>
      </c>
      <c r="K4" s="12">
        <v>2</v>
      </c>
    </row>
    <row r="5" spans="1:11" ht="20.25" customHeight="1">
      <c r="A5" s="10" t="s">
        <v>4</v>
      </c>
      <c r="B5" s="11" t="str">
        <f>VLOOKUP(A5,初三学生档案!$A$2:$B$56,2,0)</f>
        <v>郑菁华</v>
      </c>
      <c r="C5" s="24">
        <f>VLOOKUP(A5,语文!$A$2:$F$46,6,0)</f>
        <v>98.300000000000011</v>
      </c>
      <c r="D5" s="24">
        <f>VLOOKUP(A5,数学!$A$2:$F$45,6,0)</f>
        <v>112.19999999999999</v>
      </c>
      <c r="E5" s="24">
        <f>VLOOKUP(A5,英语!$A$2:$F$45,6,0)</f>
        <v>88</v>
      </c>
      <c r="F5" s="24">
        <f>VLOOKUP(A5,物理!$A$2:$F$45,6,0)</f>
        <v>96.600000000000009</v>
      </c>
      <c r="G5" s="24">
        <f>VLOOKUP(A5,化学!$A$2:$F$45,6,0)</f>
        <v>78.599999999999994</v>
      </c>
      <c r="H5" s="24">
        <f>VLOOKUP(A5,品德!$A$2:$F$45,6,0)</f>
        <v>90</v>
      </c>
      <c r="I5" s="24">
        <f>VLOOKUP(A5,历史!$A$2:$F$45,6,0)</f>
        <v>93.199999999999989</v>
      </c>
      <c r="J5" s="26">
        <f t="shared" si="0"/>
        <v>656.90000000000009</v>
      </c>
      <c r="K5" s="12">
        <v>3</v>
      </c>
    </row>
    <row r="6" spans="1:11" ht="20.25" customHeight="1">
      <c r="A6" s="10" t="s">
        <v>9</v>
      </c>
      <c r="B6" s="11" t="str">
        <f>VLOOKUP(A6,初三学生档案!$A$2:$B$56,2,0)</f>
        <v>甄士隐</v>
      </c>
      <c r="C6" s="24">
        <f>VLOOKUP(A6,语文!$A$2:$F$46,6,0)</f>
        <v>107.9</v>
      </c>
      <c r="D6" s="24">
        <f>VLOOKUP(A6,数学!$A$2:$F$45,6,0)</f>
        <v>95.9</v>
      </c>
      <c r="E6" s="24">
        <f>VLOOKUP(A6,英语!$A$2:$F$45,6,0)</f>
        <v>90.9</v>
      </c>
      <c r="F6" s="24">
        <f>VLOOKUP(A6,物理!$A$2:$F$45,6,0)</f>
        <v>95.6</v>
      </c>
      <c r="G6" s="24">
        <f>VLOOKUP(A6,化学!$A$2:$F$45,6,0)</f>
        <v>89.6</v>
      </c>
      <c r="H6" s="24">
        <f>VLOOKUP(A6,品德!$A$2:$F$45,6,0)</f>
        <v>90.5</v>
      </c>
      <c r="I6" s="24">
        <f>VLOOKUP(A6,历史!$A$2:$F$45,6,0)</f>
        <v>84.4</v>
      </c>
      <c r="J6" s="26">
        <f t="shared" si="0"/>
        <v>654.80000000000007</v>
      </c>
      <c r="K6" s="12">
        <v>4</v>
      </c>
    </row>
    <row r="7" spans="1:11" ht="20.25" customHeight="1">
      <c r="A7" s="10" t="s">
        <v>24</v>
      </c>
      <c r="B7" s="11" t="str">
        <f>VLOOKUP(A7,初三学生档案!$A$2:$B$56,2,0)</f>
        <v>姚南</v>
      </c>
      <c r="C7" s="24">
        <f>VLOOKUP(A7,语文!$A$2:$F$46,6,0)</f>
        <v>101.3</v>
      </c>
      <c r="D7" s="24">
        <f>VLOOKUP(A7,数学!$A$2:$F$45,6,0)</f>
        <v>91.199999999999989</v>
      </c>
      <c r="E7" s="24">
        <f>VLOOKUP(A7,英语!$A$2:$F$45,6,0)</f>
        <v>89</v>
      </c>
      <c r="F7" s="24">
        <f>VLOOKUP(A7,物理!$A$2:$F$45,6,0)</f>
        <v>95.1</v>
      </c>
      <c r="G7" s="24">
        <f>VLOOKUP(A7,化学!$A$2:$F$45,6,0)</f>
        <v>90.1</v>
      </c>
      <c r="H7" s="24">
        <f>VLOOKUP(A7,品德!$A$2:$F$45,6,0)</f>
        <v>94.5</v>
      </c>
      <c r="I7" s="24">
        <f>VLOOKUP(A7,历史!$A$2:$F$45,6,0)</f>
        <v>91.8</v>
      </c>
      <c r="J7" s="26">
        <f t="shared" si="0"/>
        <v>653</v>
      </c>
      <c r="K7" s="12">
        <v>5</v>
      </c>
    </row>
    <row r="8" spans="1:11" ht="20.25" customHeight="1">
      <c r="A8" s="10" t="s">
        <v>37</v>
      </c>
      <c r="B8" s="11" t="str">
        <f>VLOOKUP(A8,初三学生档案!$A$2:$B$56,2,0)</f>
        <v>倪冬声</v>
      </c>
      <c r="C8" s="24">
        <f>VLOOKUP(A8,语文!$A$2:$F$46,6,0)</f>
        <v>90.9</v>
      </c>
      <c r="D8" s="24">
        <f>VLOOKUP(A8,数学!$A$2:$F$45,6,0)</f>
        <v>105.8</v>
      </c>
      <c r="E8" s="24">
        <f>VLOOKUP(A8,英语!$A$2:$F$45,6,0)</f>
        <v>94.1</v>
      </c>
      <c r="F8" s="24">
        <f>VLOOKUP(A8,物理!$A$2:$F$45,6,0)</f>
        <v>81.199999999999989</v>
      </c>
      <c r="G8" s="24">
        <f>VLOOKUP(A8,化学!$A$2:$F$45,6,0)</f>
        <v>87</v>
      </c>
      <c r="H8" s="24">
        <f>VLOOKUP(A8,品德!$A$2:$F$45,6,0)</f>
        <v>93.699999999999989</v>
      </c>
      <c r="I8" s="24">
        <f>VLOOKUP(A8,历史!$A$2:$F$45,6,0)</f>
        <v>93.5</v>
      </c>
      <c r="J8" s="26">
        <f t="shared" si="0"/>
        <v>646.19999999999993</v>
      </c>
      <c r="K8" s="12">
        <v>6</v>
      </c>
    </row>
    <row r="9" spans="1:11" ht="20.25" customHeight="1">
      <c r="A9" s="10" t="s">
        <v>44</v>
      </c>
      <c r="B9" s="11" t="str">
        <f>VLOOKUP(A9,初三学生档案!$A$2:$B$56,2,0)</f>
        <v>习志敏</v>
      </c>
      <c r="C9" s="24">
        <f>VLOOKUP(A9,语文!$A$2:$F$46,6,0)</f>
        <v>92.5</v>
      </c>
      <c r="D9" s="24">
        <f>VLOOKUP(A9,数学!$A$2:$F$45,6,0)</f>
        <v>101.8</v>
      </c>
      <c r="E9" s="24">
        <f>VLOOKUP(A9,英语!$A$2:$F$45,6,0)</f>
        <v>98.199999999999989</v>
      </c>
      <c r="F9" s="24">
        <f>VLOOKUP(A9,物理!$A$2:$F$45,6,0)</f>
        <v>90.2</v>
      </c>
      <c r="G9" s="24">
        <f>VLOOKUP(A9,化学!$A$2:$F$45,6,0)</f>
        <v>73</v>
      </c>
      <c r="H9" s="24">
        <f>VLOOKUP(A9,品德!$A$2:$F$45,6,0)</f>
        <v>93.600000000000009</v>
      </c>
      <c r="I9" s="24">
        <f>VLOOKUP(A9,历史!$A$2:$F$45,6,0)</f>
        <v>94.6</v>
      </c>
      <c r="J9" s="26">
        <f t="shared" si="0"/>
        <v>643.9</v>
      </c>
      <c r="K9" s="12">
        <v>7</v>
      </c>
    </row>
    <row r="10" spans="1:11" ht="20.25" customHeight="1">
      <c r="A10" s="10" t="s">
        <v>13</v>
      </c>
      <c r="B10" s="11" t="str">
        <f>VLOOKUP(A10,初三学生档案!$A$2:$B$56,2,0)</f>
        <v>张杰</v>
      </c>
      <c r="C10" s="24">
        <f>VLOOKUP(A10,语文!$A$2:$F$46,6,0)</f>
        <v>92.4</v>
      </c>
      <c r="D10" s="24">
        <f>VLOOKUP(A10,数学!$A$2:$F$45,6,0)</f>
        <v>104.30000000000001</v>
      </c>
      <c r="E10" s="24">
        <f>VLOOKUP(A10,英语!$A$2:$F$45,6,0)</f>
        <v>91.800000000000011</v>
      </c>
      <c r="F10" s="24">
        <f>VLOOKUP(A10,物理!$A$2:$F$45,6,0)</f>
        <v>94.1</v>
      </c>
      <c r="G10" s="24">
        <f>VLOOKUP(A10,化学!$A$2:$F$45,6,0)</f>
        <v>75.3</v>
      </c>
      <c r="H10" s="24">
        <f>VLOOKUP(A10,品德!$A$2:$F$45,6,0)</f>
        <v>89.300000000000011</v>
      </c>
      <c r="I10" s="24">
        <f>VLOOKUP(A10,历史!$A$2:$F$45,6,0)</f>
        <v>94</v>
      </c>
      <c r="J10" s="26">
        <f t="shared" si="0"/>
        <v>641.20000000000005</v>
      </c>
      <c r="K10" s="12">
        <v>8</v>
      </c>
    </row>
    <row r="11" spans="1:11" ht="20.25" customHeight="1">
      <c r="A11" s="10" t="s">
        <v>7</v>
      </c>
      <c r="B11" s="11" t="str">
        <f>VLOOKUP(A11,初三学生档案!$A$2:$B$56,2,0)</f>
        <v>齐小娟</v>
      </c>
      <c r="C11" s="24">
        <f>VLOOKUP(A11,语文!$A$2:$F$46,6,0)</f>
        <v>98.7</v>
      </c>
      <c r="D11" s="24">
        <f>VLOOKUP(A11,数学!$A$2:$F$45,6,0)</f>
        <v>108.80000000000001</v>
      </c>
      <c r="E11" s="24">
        <f>VLOOKUP(A11,英语!$A$2:$F$45,6,0)</f>
        <v>87.9</v>
      </c>
      <c r="F11" s="24">
        <f>VLOOKUP(A11,物理!$A$2:$F$45,6,0)</f>
        <v>96.7</v>
      </c>
      <c r="G11" s="24">
        <f>VLOOKUP(A11,化学!$A$2:$F$45,6,0)</f>
        <v>75.8</v>
      </c>
      <c r="H11" s="24">
        <f>VLOOKUP(A11,品德!$A$2:$F$45,6,0)</f>
        <v>78</v>
      </c>
      <c r="I11" s="24">
        <f>VLOOKUP(A11,历史!$A$2:$F$45,6,0)</f>
        <v>88.3</v>
      </c>
      <c r="J11" s="26">
        <f t="shared" si="0"/>
        <v>634.19999999999993</v>
      </c>
      <c r="K11" s="12">
        <v>9</v>
      </c>
    </row>
    <row r="12" spans="1:11" ht="20.25" customHeight="1">
      <c r="A12" s="10" t="s">
        <v>6</v>
      </c>
      <c r="B12" s="11" t="str">
        <f>VLOOKUP(A12,初三学生档案!$A$2:$B$56,2,0)</f>
        <v>江晓勇</v>
      </c>
      <c r="C12" s="24">
        <f>VLOOKUP(A12,语文!$A$2:$F$46,6,0)</f>
        <v>86.4</v>
      </c>
      <c r="D12" s="24">
        <f>VLOOKUP(A12,数学!$A$2:$F$45,6,0)</f>
        <v>94.800000000000011</v>
      </c>
      <c r="E12" s="24">
        <f>VLOOKUP(A12,英语!$A$2:$F$45,6,0)</f>
        <v>94.699999999999989</v>
      </c>
      <c r="F12" s="24">
        <f>VLOOKUP(A12,物理!$A$2:$F$45,6,0)</f>
        <v>93.5</v>
      </c>
      <c r="G12" s="24">
        <f>VLOOKUP(A12,化学!$A$2:$F$45,6,0)</f>
        <v>84.5</v>
      </c>
      <c r="H12" s="24">
        <f>VLOOKUP(A12,品德!$A$2:$F$45,6,0)</f>
        <v>93.6</v>
      </c>
      <c r="I12" s="24">
        <f>VLOOKUP(A12,历史!$A$2:$F$45,6,0)</f>
        <v>86.6</v>
      </c>
      <c r="J12" s="26">
        <f t="shared" si="0"/>
        <v>634.1</v>
      </c>
      <c r="K12" s="12">
        <v>10</v>
      </c>
    </row>
    <row r="13" spans="1:11" ht="20.25" customHeight="1">
      <c r="A13" s="10" t="s">
        <v>39</v>
      </c>
      <c r="B13" s="11" t="str">
        <f>VLOOKUP(A13,初三学生档案!$A$2:$B$56,2,0)</f>
        <v>康秋林</v>
      </c>
      <c r="C13" s="24">
        <f>VLOOKUP(A13,语文!$A$2:$F$46,6,0)</f>
        <v>84.8</v>
      </c>
      <c r="D13" s="24">
        <f>VLOOKUP(A13,数学!$A$2:$F$45,6,0)</f>
        <v>105.5</v>
      </c>
      <c r="E13" s="24">
        <f>VLOOKUP(A13,英语!$A$2:$F$45,6,0)</f>
        <v>89</v>
      </c>
      <c r="F13" s="24">
        <f>VLOOKUP(A13,物理!$A$2:$F$45,6,0)</f>
        <v>92.2</v>
      </c>
      <c r="G13" s="24">
        <f>VLOOKUP(A13,化学!$A$2:$F$45,6,0)</f>
        <v>82.6</v>
      </c>
      <c r="H13" s="24">
        <f>VLOOKUP(A13,品德!$A$2:$F$45,6,0)</f>
        <v>83.9</v>
      </c>
      <c r="I13" s="24">
        <f>VLOOKUP(A13,历史!$A$2:$F$45,6,0)</f>
        <v>92.5</v>
      </c>
      <c r="J13" s="24">
        <f t="shared" si="0"/>
        <v>630.5</v>
      </c>
      <c r="K13" s="12">
        <v>11</v>
      </c>
    </row>
    <row r="14" spans="1:11" ht="20.25" customHeight="1">
      <c r="A14" s="10" t="s">
        <v>40</v>
      </c>
      <c r="B14" s="11" t="str">
        <f>VLOOKUP(A14,初三学生档案!$A$2:$B$56,2,0)</f>
        <v>钱飞虎</v>
      </c>
      <c r="C14" s="24">
        <f>VLOOKUP(A14,语文!$A$2:$F$46,6,0)</f>
        <v>85.5</v>
      </c>
      <c r="D14" s="24">
        <f>VLOOKUP(A14,数学!$A$2:$F$45,6,0)</f>
        <v>97.199999999999989</v>
      </c>
      <c r="E14" s="24">
        <f>VLOOKUP(A14,英语!$A$2:$F$45,6,0)</f>
        <v>84.5</v>
      </c>
      <c r="F14" s="24">
        <f>VLOOKUP(A14,物理!$A$2:$F$45,6,0)</f>
        <v>96.699999999999989</v>
      </c>
      <c r="G14" s="24">
        <f>VLOOKUP(A14,化学!$A$2:$F$45,6,0)</f>
        <v>81.099999999999994</v>
      </c>
      <c r="H14" s="24">
        <f>VLOOKUP(A14,品德!$A$2:$F$45,6,0)</f>
        <v>88.699999999999989</v>
      </c>
      <c r="I14" s="24">
        <f>VLOOKUP(A14,历史!$A$2:$F$45,6,0)</f>
        <v>94.3</v>
      </c>
      <c r="J14" s="24">
        <f t="shared" si="0"/>
        <v>628</v>
      </c>
      <c r="K14" s="12">
        <v>12</v>
      </c>
    </row>
    <row r="15" spans="1:11" ht="20.25" customHeight="1">
      <c r="A15" s="10" t="s">
        <v>8</v>
      </c>
      <c r="B15" s="11" t="str">
        <f>VLOOKUP(A15,初三学生档案!$A$2:$B$56,2,0)</f>
        <v>孙如红</v>
      </c>
      <c r="C15" s="24">
        <f>VLOOKUP(A15,语文!$A$2:$F$46,6,0)</f>
        <v>91</v>
      </c>
      <c r="D15" s="24">
        <f>VLOOKUP(A15,数学!$A$2:$F$45,6,0)</f>
        <v>105</v>
      </c>
      <c r="E15" s="24">
        <f>VLOOKUP(A15,英语!$A$2:$F$45,6,0)</f>
        <v>94</v>
      </c>
      <c r="F15" s="24">
        <f>VLOOKUP(A15,物理!$A$2:$F$45,6,0)</f>
        <v>75.899999999999991</v>
      </c>
      <c r="G15" s="24">
        <f>VLOOKUP(A15,化学!$A$2:$F$45,6,0)</f>
        <v>77.900000000000006</v>
      </c>
      <c r="H15" s="24">
        <f>VLOOKUP(A15,品德!$A$2:$F$45,6,0)</f>
        <v>94.1</v>
      </c>
      <c r="I15" s="24">
        <f>VLOOKUP(A15,历史!$A$2:$F$45,6,0)</f>
        <v>88.4</v>
      </c>
      <c r="J15" s="24">
        <f t="shared" si="0"/>
        <v>626.29999999999995</v>
      </c>
      <c r="K15" s="12">
        <v>13</v>
      </c>
    </row>
    <row r="16" spans="1:11" ht="20.25" customHeight="1">
      <c r="A16" s="10" t="s">
        <v>15</v>
      </c>
      <c r="B16" s="11" t="str">
        <f>VLOOKUP(A16,初三学生档案!$A$2:$B$56,2,0)</f>
        <v>莫一明</v>
      </c>
      <c r="C16" s="24">
        <f>VLOOKUP(A16,语文!$A$2:$F$46,6,0)</f>
        <v>98.7</v>
      </c>
      <c r="D16" s="24">
        <f>VLOOKUP(A16,数学!$A$2:$F$45,6,0)</f>
        <v>91.9</v>
      </c>
      <c r="E16" s="24">
        <f>VLOOKUP(A16,英语!$A$2:$F$45,6,0)</f>
        <v>91.2</v>
      </c>
      <c r="F16" s="24">
        <f>VLOOKUP(A16,物理!$A$2:$F$45,6,0)</f>
        <v>78.8</v>
      </c>
      <c r="G16" s="24">
        <f>VLOOKUP(A16,化学!$A$2:$F$45,6,0)</f>
        <v>81.599999999999994</v>
      </c>
      <c r="H16" s="24">
        <f>VLOOKUP(A16,品德!$A$2:$F$45,6,0)</f>
        <v>94</v>
      </c>
      <c r="I16" s="24">
        <f>VLOOKUP(A16,历史!$A$2:$F$45,6,0)</f>
        <v>88.9</v>
      </c>
      <c r="J16" s="24">
        <f t="shared" si="0"/>
        <v>625.1</v>
      </c>
      <c r="K16" s="12">
        <v>14</v>
      </c>
    </row>
    <row r="17" spans="1:11" ht="20.25" customHeight="1">
      <c r="A17" s="10" t="s">
        <v>41</v>
      </c>
      <c r="B17" s="11" t="str">
        <f>VLOOKUP(A17,初三学生档案!$A$2:$B$56,2,0)</f>
        <v>吕文伟</v>
      </c>
      <c r="C17" s="24">
        <f>VLOOKUP(A17,语文!$A$2:$F$46,6,0)</f>
        <v>83.800000000000011</v>
      </c>
      <c r="D17" s="24">
        <f>VLOOKUP(A17,数学!$A$2:$F$45,6,0)</f>
        <v>104.6</v>
      </c>
      <c r="E17" s="24">
        <f>VLOOKUP(A17,英语!$A$2:$F$45,6,0)</f>
        <v>92.7</v>
      </c>
      <c r="F17" s="24">
        <f>VLOOKUP(A17,物理!$A$2:$F$45,6,0)</f>
        <v>90.4</v>
      </c>
      <c r="G17" s="24">
        <f>VLOOKUP(A17,化学!$A$2:$F$45,6,0)</f>
        <v>78.300000000000011</v>
      </c>
      <c r="H17" s="24">
        <f>VLOOKUP(A17,品德!$A$2:$F$45,6,0)</f>
        <v>84.5</v>
      </c>
      <c r="I17" s="24">
        <f>VLOOKUP(A17,历史!$A$2:$F$45,6,0)</f>
        <v>90.699999999999989</v>
      </c>
      <c r="J17" s="24">
        <f t="shared" si="0"/>
        <v>625</v>
      </c>
      <c r="K17" s="12">
        <v>15</v>
      </c>
    </row>
    <row r="18" spans="1:11" ht="20.25" customHeight="1">
      <c r="A18" s="10" t="s">
        <v>5</v>
      </c>
      <c r="B18" s="11" t="str">
        <f>VLOOKUP(A18,初三学生档案!$A$2:$B$56,2,0)</f>
        <v>张雄杰</v>
      </c>
      <c r="C18" s="24">
        <f>VLOOKUP(A18,语文!$A$2:$F$46,6,0)</f>
        <v>90.4</v>
      </c>
      <c r="D18" s="24">
        <f>VLOOKUP(A18,数学!$A$2:$F$45,6,0)</f>
        <v>103.6</v>
      </c>
      <c r="E18" s="24">
        <f>VLOOKUP(A18,英语!$A$2:$F$45,6,0)</f>
        <v>95.3</v>
      </c>
      <c r="F18" s="24">
        <f>VLOOKUP(A18,物理!$A$2:$F$45,6,0)</f>
        <v>93.8</v>
      </c>
      <c r="G18" s="24">
        <f>VLOOKUP(A18,化学!$A$2:$F$45,6,0)</f>
        <v>72.3</v>
      </c>
      <c r="H18" s="24">
        <f>VLOOKUP(A18,品德!$A$2:$F$45,6,0)</f>
        <v>94.6</v>
      </c>
      <c r="I18" s="24">
        <f>VLOOKUP(A18,历史!$A$2:$F$45,6,0)</f>
        <v>74.2</v>
      </c>
      <c r="J18" s="24">
        <f t="shared" si="0"/>
        <v>624.20000000000005</v>
      </c>
      <c r="K18" s="12">
        <v>16</v>
      </c>
    </row>
    <row r="19" spans="1:11" ht="20.25" customHeight="1">
      <c r="A19" s="10" t="s">
        <v>34</v>
      </c>
      <c r="B19" s="11" t="str">
        <f>VLOOKUP(A19,初三学生档案!$A$2:$B$56,2,0)</f>
        <v>孙玉敏</v>
      </c>
      <c r="C19" s="24">
        <f>VLOOKUP(A19,语文!$A$2:$F$46,6,0)</f>
        <v>86</v>
      </c>
      <c r="D19" s="24">
        <f>VLOOKUP(A19,数学!$A$2:$F$45,6,0)</f>
        <v>98.9</v>
      </c>
      <c r="E19" s="24">
        <f>VLOOKUP(A19,英语!$A$2:$F$45,6,0)</f>
        <v>96.399999999999991</v>
      </c>
      <c r="F19" s="24">
        <f>VLOOKUP(A19,物理!$A$2:$F$45,6,0)</f>
        <v>89.1</v>
      </c>
      <c r="G19" s="24">
        <f>VLOOKUP(A19,化学!$A$2:$F$45,6,0)</f>
        <v>73.099999999999994</v>
      </c>
      <c r="H19" s="24">
        <f>VLOOKUP(A19,品德!$A$2:$F$45,6,0)</f>
        <v>93.9</v>
      </c>
      <c r="I19" s="24">
        <f>VLOOKUP(A19,历史!$A$2:$F$45,6,0)</f>
        <v>84.6</v>
      </c>
      <c r="J19" s="24">
        <f t="shared" si="0"/>
        <v>622</v>
      </c>
      <c r="K19" s="12">
        <v>17</v>
      </c>
    </row>
    <row r="20" spans="1:11" ht="20.25" customHeight="1">
      <c r="A20" s="10" t="s">
        <v>26</v>
      </c>
      <c r="B20" s="11" t="str">
        <f>VLOOKUP(A20,初三学生档案!$A$2:$B$56,2,0)</f>
        <v>孙令煊</v>
      </c>
      <c r="C20" s="24">
        <f>VLOOKUP(A20,语文!$A$2:$F$46,6,0)</f>
        <v>95.6</v>
      </c>
      <c r="D20" s="24">
        <f>VLOOKUP(A20,数学!$A$2:$F$45,6,0)</f>
        <v>100.5</v>
      </c>
      <c r="E20" s="24">
        <f>VLOOKUP(A20,英语!$A$2:$F$45,6,0)</f>
        <v>94.5</v>
      </c>
      <c r="F20" s="24">
        <f>VLOOKUP(A20,物理!$A$2:$F$45,6,0)</f>
        <v>87.9</v>
      </c>
      <c r="G20" s="24">
        <f>VLOOKUP(A20,化学!$A$2:$F$45,6,0)</f>
        <v>67.5</v>
      </c>
      <c r="H20" s="24">
        <f>VLOOKUP(A20,品德!$A$2:$F$45,6,0)</f>
        <v>82.800000000000011</v>
      </c>
      <c r="I20" s="24">
        <f>VLOOKUP(A20,历史!$A$2:$F$45,6,0)</f>
        <v>93.1</v>
      </c>
      <c r="J20" s="24">
        <f t="shared" si="0"/>
        <v>621.9</v>
      </c>
      <c r="K20" s="12">
        <v>18</v>
      </c>
    </row>
    <row r="21" spans="1:11" ht="20.25" customHeight="1">
      <c r="A21" s="10" t="s">
        <v>32</v>
      </c>
      <c r="B21" s="11" t="str">
        <f>VLOOKUP(A21,初三学生档案!$A$2:$B$56,2,0)</f>
        <v>刘小锋</v>
      </c>
      <c r="C21" s="24">
        <f>VLOOKUP(A21,语文!$A$2:$F$46,6,0)</f>
        <v>89.300000000000011</v>
      </c>
      <c r="D21" s="24">
        <f>VLOOKUP(A21,数学!$A$2:$F$45,6,0)</f>
        <v>106.39999999999999</v>
      </c>
      <c r="E21" s="24">
        <f>VLOOKUP(A21,英语!$A$2:$F$45,6,0)</f>
        <v>94.4</v>
      </c>
      <c r="F21" s="24">
        <f>VLOOKUP(A21,物理!$A$2:$F$45,6,0)</f>
        <v>83.9</v>
      </c>
      <c r="G21" s="24">
        <f>VLOOKUP(A21,化学!$A$2:$F$45,6,0)</f>
        <v>79.8</v>
      </c>
      <c r="H21" s="24">
        <f>VLOOKUP(A21,品德!$A$2:$F$45,6,0)</f>
        <v>91.2</v>
      </c>
      <c r="I21" s="24">
        <f>VLOOKUP(A21,历史!$A$2:$F$45,6,0)</f>
        <v>76.5</v>
      </c>
      <c r="J21" s="24">
        <f t="shared" si="0"/>
        <v>621.5</v>
      </c>
      <c r="K21" s="12">
        <v>19</v>
      </c>
    </row>
    <row r="22" spans="1:11" ht="20.25" customHeight="1">
      <c r="A22" s="10" t="s">
        <v>28</v>
      </c>
      <c r="B22" s="11" t="str">
        <f>VLOOKUP(A22,初三学生档案!$A$2:$B$56,2,0)</f>
        <v>齐飞扬</v>
      </c>
      <c r="C22" s="24">
        <f>VLOOKUP(A22,语文!$A$2:$F$46,6,0)</f>
        <v>99</v>
      </c>
      <c r="D22" s="24">
        <f>VLOOKUP(A22,数学!$A$2:$F$45,6,0)</f>
        <v>109.4</v>
      </c>
      <c r="E22" s="24">
        <f>VLOOKUP(A22,英语!$A$2:$F$45,6,0)</f>
        <v>85.4</v>
      </c>
      <c r="F22" s="24">
        <f>VLOOKUP(A22,物理!$A$2:$F$45,6,0)</f>
        <v>88.7</v>
      </c>
      <c r="G22" s="24">
        <f>VLOOKUP(A22,化学!$A$2:$F$45,6,0)</f>
        <v>68.3</v>
      </c>
      <c r="H22" s="24">
        <f>VLOOKUP(A22,品德!$A$2:$F$45,6,0)</f>
        <v>89.1</v>
      </c>
      <c r="I22" s="24">
        <f>VLOOKUP(A22,历史!$A$2:$F$45,6,0)</f>
        <v>80.900000000000006</v>
      </c>
      <c r="J22" s="24">
        <f t="shared" si="0"/>
        <v>620.79999999999995</v>
      </c>
      <c r="K22" s="12">
        <v>20</v>
      </c>
    </row>
    <row r="23" spans="1:11" ht="20.25" customHeight="1">
      <c r="A23" s="10" t="s">
        <v>29</v>
      </c>
      <c r="B23" s="11" t="str">
        <f>VLOOKUP(A23,初三学生档案!$A$2:$B$56,2,0)</f>
        <v>苏解玉</v>
      </c>
      <c r="C23" s="24">
        <f>VLOOKUP(A23,语文!$A$2:$F$46,6,0)</f>
        <v>90.300000000000011</v>
      </c>
      <c r="D23" s="24">
        <f>VLOOKUP(A23,数学!$A$2:$F$45,6,0)</f>
        <v>95.699999999999989</v>
      </c>
      <c r="E23" s="24">
        <f>VLOOKUP(A23,英语!$A$2:$F$45,6,0)</f>
        <v>86.2</v>
      </c>
      <c r="F23" s="24">
        <f>VLOOKUP(A23,物理!$A$2:$F$45,6,0)</f>
        <v>97.5</v>
      </c>
      <c r="G23" s="24">
        <f>VLOOKUP(A23,化学!$A$2:$F$45,6,0)</f>
        <v>78.300000000000011</v>
      </c>
      <c r="H23" s="24">
        <f>VLOOKUP(A23,品德!$A$2:$F$45,6,0)</f>
        <v>80.5</v>
      </c>
      <c r="I23" s="24">
        <f>VLOOKUP(A23,历史!$A$2:$F$45,6,0)</f>
        <v>90.2</v>
      </c>
      <c r="J23" s="24">
        <f t="shared" si="0"/>
        <v>618.70000000000005</v>
      </c>
      <c r="K23" s="12">
        <v>21</v>
      </c>
    </row>
    <row r="24" spans="1:11" ht="20.25" customHeight="1">
      <c r="A24" s="10" t="s">
        <v>36</v>
      </c>
      <c r="B24" s="11" t="str">
        <f>VLOOKUP(A24,初三学生档案!$A$2:$B$56,2,0)</f>
        <v>李春娜</v>
      </c>
      <c r="C24" s="24">
        <f>VLOOKUP(A24,语文!$A$2:$F$46,6,0)</f>
        <v>95.899999999999991</v>
      </c>
      <c r="D24" s="24">
        <f>VLOOKUP(A24,数学!$A$2:$F$45,6,0)</f>
        <v>105.7</v>
      </c>
      <c r="E24" s="24">
        <f>VLOOKUP(A24,英语!$A$2:$F$45,6,0)</f>
        <v>94.300000000000011</v>
      </c>
      <c r="F24" s="24">
        <f>VLOOKUP(A24,物理!$A$2:$F$45,6,0)</f>
        <v>76.300000000000011</v>
      </c>
      <c r="G24" s="24">
        <f>VLOOKUP(A24,化学!$A$2:$F$45,6,0)</f>
        <v>75.199999999999989</v>
      </c>
      <c r="H24" s="24">
        <f>VLOOKUP(A24,品德!$A$2:$F$45,6,0)</f>
        <v>75.5</v>
      </c>
      <c r="I24" s="24">
        <f>VLOOKUP(A24,历史!$A$2:$F$45,6,0)</f>
        <v>95.7</v>
      </c>
      <c r="J24" s="24">
        <f t="shared" si="0"/>
        <v>618.6</v>
      </c>
      <c r="K24" s="12">
        <v>22</v>
      </c>
    </row>
    <row r="25" spans="1:11" ht="20.25" customHeight="1">
      <c r="A25" s="10" t="s">
        <v>16</v>
      </c>
      <c r="B25" s="11" t="str">
        <f>VLOOKUP(A25,初三学生档案!$A$2:$B$56,2,0)</f>
        <v>郭晶晶</v>
      </c>
      <c r="C25" s="24">
        <f>VLOOKUP(A25,语文!$A$2:$F$46,6,0)</f>
        <v>86.4</v>
      </c>
      <c r="D25" s="24">
        <f>VLOOKUP(A25,数学!$A$2:$F$45,6,0)</f>
        <v>111.20000000000002</v>
      </c>
      <c r="E25" s="24">
        <f>VLOOKUP(A25,英语!$A$2:$F$45,6,0)</f>
        <v>94</v>
      </c>
      <c r="F25" s="24">
        <f>VLOOKUP(A25,物理!$A$2:$F$45,6,0)</f>
        <v>92.7</v>
      </c>
      <c r="G25" s="24">
        <f>VLOOKUP(A25,化学!$A$2:$F$45,6,0)</f>
        <v>61.600000000000009</v>
      </c>
      <c r="H25" s="24">
        <f>VLOOKUP(A25,品德!$A$2:$F$45,6,0)</f>
        <v>82.1</v>
      </c>
      <c r="I25" s="24">
        <f>VLOOKUP(A25,历史!$A$2:$F$45,6,0)</f>
        <v>89.7</v>
      </c>
      <c r="J25" s="24">
        <f t="shared" si="0"/>
        <v>617.70000000000005</v>
      </c>
      <c r="K25" s="12">
        <v>23</v>
      </c>
    </row>
    <row r="26" spans="1:11" ht="20.25" customHeight="1">
      <c r="A26" s="10" t="s">
        <v>18</v>
      </c>
      <c r="B26" s="11" t="str">
        <f>VLOOKUP(A26,初三学生档案!$A$2:$B$56,2,0)</f>
        <v>宋子文</v>
      </c>
      <c r="C26" s="24">
        <f>VLOOKUP(A26,语文!$A$2:$F$46,6,0)</f>
        <v>105.2</v>
      </c>
      <c r="D26" s="24">
        <f>VLOOKUP(A26,数学!$A$2:$F$45,6,0)</f>
        <v>89.7</v>
      </c>
      <c r="E26" s="24">
        <f>VLOOKUP(A26,英语!$A$2:$F$45,6,0)</f>
        <v>93.9</v>
      </c>
      <c r="F26" s="24">
        <f>VLOOKUP(A26,物理!$A$2:$F$45,6,0)</f>
        <v>84</v>
      </c>
      <c r="G26" s="24">
        <f>VLOOKUP(A26,化学!$A$2:$F$45,6,0)</f>
        <v>62.2</v>
      </c>
      <c r="H26" s="24">
        <f>VLOOKUP(A26,品德!$A$2:$F$45,6,0)</f>
        <v>93</v>
      </c>
      <c r="I26" s="24">
        <f>VLOOKUP(A26,历史!$A$2:$F$45,6,0)</f>
        <v>89.3</v>
      </c>
      <c r="J26" s="24">
        <f t="shared" si="0"/>
        <v>617.29999999999995</v>
      </c>
      <c r="K26" s="12">
        <v>24</v>
      </c>
    </row>
    <row r="27" spans="1:11" ht="20.25" customHeight="1">
      <c r="A27" s="10" t="s">
        <v>45</v>
      </c>
      <c r="B27" s="11" t="str">
        <f>VLOOKUP(A27,初三学生档案!$A$2:$B$56,2,0)</f>
        <v>张馥郁</v>
      </c>
      <c r="C27" s="24">
        <f>VLOOKUP(A27,语文!$A$2:$F$46,6,0)</f>
        <v>91.9</v>
      </c>
      <c r="D27" s="24">
        <f>VLOOKUP(A27,数学!$A$2:$F$45,6,0)</f>
        <v>86</v>
      </c>
      <c r="E27" s="24">
        <f>VLOOKUP(A27,英语!$A$2:$F$45,6,0)</f>
        <v>96.8</v>
      </c>
      <c r="F27" s="24">
        <f>VLOOKUP(A27,物理!$A$2:$F$45,6,0)</f>
        <v>93.1</v>
      </c>
      <c r="G27" s="24">
        <f>VLOOKUP(A27,化学!$A$2:$F$45,6,0)</f>
        <v>63.3</v>
      </c>
      <c r="H27" s="24">
        <f>VLOOKUP(A27,品德!$A$2:$F$45,6,0)</f>
        <v>96.2</v>
      </c>
      <c r="I27" s="24">
        <f>VLOOKUP(A27,历史!$A$2:$F$45,6,0)</f>
        <v>88</v>
      </c>
      <c r="J27" s="24">
        <f t="shared" si="0"/>
        <v>615.29999999999995</v>
      </c>
      <c r="K27" s="12">
        <v>25</v>
      </c>
    </row>
    <row r="28" spans="1:11" ht="20.25" customHeight="1">
      <c r="A28" s="10" t="s">
        <v>20</v>
      </c>
      <c r="B28" s="11" t="str">
        <f>VLOOKUP(A28,初三学生档案!$A$2:$B$56,2,0)</f>
        <v>郑秀丽</v>
      </c>
      <c r="C28" s="24">
        <f>VLOOKUP(A28,语文!$A$2:$F$46,6,0)</f>
        <v>96.2</v>
      </c>
      <c r="D28" s="24">
        <f>VLOOKUP(A28,数学!$A$2:$F$45,6,0)</f>
        <v>95.9</v>
      </c>
      <c r="E28" s="24">
        <f>VLOOKUP(A28,英语!$A$2:$F$45,6,0)</f>
        <v>88.2</v>
      </c>
      <c r="F28" s="24">
        <f>VLOOKUP(A28,物理!$A$2:$F$45,6,0)</f>
        <v>85.7</v>
      </c>
      <c r="G28" s="24">
        <f>VLOOKUP(A28,化学!$A$2:$F$45,6,0)</f>
        <v>76.8</v>
      </c>
      <c r="H28" s="24">
        <f>VLOOKUP(A28,品德!$A$2:$F$45,6,0)</f>
        <v>96.1</v>
      </c>
      <c r="I28" s="24">
        <f>VLOOKUP(A28,历史!$A$2:$F$45,6,0)</f>
        <v>74.3</v>
      </c>
      <c r="J28" s="24">
        <f t="shared" si="0"/>
        <v>613.19999999999993</v>
      </c>
      <c r="K28" s="12">
        <v>26</v>
      </c>
    </row>
    <row r="29" spans="1:11" ht="20.25" customHeight="1">
      <c r="A29" s="10" t="s">
        <v>38</v>
      </c>
      <c r="B29" s="11" t="str">
        <f>VLOOKUP(A29,初三学生档案!$A$2:$B$56,2,0)</f>
        <v>闫朝霞</v>
      </c>
      <c r="C29" s="24">
        <f>VLOOKUP(A29,语文!$A$2:$F$46,6,0)</f>
        <v>103.4</v>
      </c>
      <c r="D29" s="24">
        <f>VLOOKUP(A29,数学!$A$2:$F$45,6,0)</f>
        <v>78.400000000000006</v>
      </c>
      <c r="E29" s="24">
        <f>VLOOKUP(A29,英语!$A$2:$F$45,6,0)</f>
        <v>97.5</v>
      </c>
      <c r="F29" s="24">
        <f>VLOOKUP(A29,物理!$A$2:$F$45,6,0)</f>
        <v>93.3</v>
      </c>
      <c r="G29" s="24">
        <f>VLOOKUP(A29,化学!$A$2:$F$45,6,0)</f>
        <v>63.3</v>
      </c>
      <c r="H29" s="24">
        <f>VLOOKUP(A29,品德!$A$2:$F$45,6,0)</f>
        <v>92.5</v>
      </c>
      <c r="I29" s="24">
        <f>VLOOKUP(A29,历史!$A$2:$F$45,6,0)</f>
        <v>83.6</v>
      </c>
      <c r="J29" s="24">
        <f t="shared" si="0"/>
        <v>612.00000000000011</v>
      </c>
      <c r="K29" s="12">
        <v>27</v>
      </c>
    </row>
    <row r="30" spans="1:11" ht="20.25" customHeight="1">
      <c r="A30" s="10" t="s">
        <v>35</v>
      </c>
      <c r="B30" s="11" t="str">
        <f>VLOOKUP(A30,初三学生档案!$A$2:$B$56,2,0)</f>
        <v>王清华</v>
      </c>
      <c r="C30" s="24">
        <f>VLOOKUP(A30,语文!$A$2:$F$46,6,0)</f>
        <v>83.5</v>
      </c>
      <c r="D30" s="24">
        <f>VLOOKUP(A30,数学!$A$2:$F$45,6,0)</f>
        <v>105.7</v>
      </c>
      <c r="E30" s="24">
        <f>VLOOKUP(A30,英语!$A$2:$F$45,6,0)</f>
        <v>85.1</v>
      </c>
      <c r="F30" s="24">
        <f>VLOOKUP(A30,物理!$A$2:$F$45,6,0)</f>
        <v>94.4</v>
      </c>
      <c r="G30" s="24">
        <f>VLOOKUP(A30,化学!$A$2:$F$45,6,0)</f>
        <v>56.7</v>
      </c>
      <c r="H30" s="24">
        <f>VLOOKUP(A30,品德!$A$2:$F$45,6,0)</f>
        <v>94.9</v>
      </c>
      <c r="I30" s="24">
        <f>VLOOKUP(A30,历史!$A$2:$F$45,6,0)</f>
        <v>89</v>
      </c>
      <c r="J30" s="24">
        <f t="shared" si="0"/>
        <v>609.29999999999995</v>
      </c>
      <c r="K30" s="12">
        <v>28</v>
      </c>
    </row>
    <row r="31" spans="1:11" ht="20.25" customHeight="1">
      <c r="A31" s="10" t="s">
        <v>43</v>
      </c>
      <c r="B31" s="11" t="str">
        <f>VLOOKUP(A31,初三学生档案!$A$2:$B$56,2,0)</f>
        <v>郎润</v>
      </c>
      <c r="C31" s="24">
        <f>VLOOKUP(A31,语文!$A$2:$F$46,6,0)</f>
        <v>100.1</v>
      </c>
      <c r="D31" s="24">
        <f>VLOOKUP(A31,数学!$A$2:$F$45,6,0)</f>
        <v>86.6</v>
      </c>
      <c r="E31" s="24">
        <f>VLOOKUP(A31,英语!$A$2:$F$45,6,0)</f>
        <v>91.8</v>
      </c>
      <c r="F31" s="24">
        <f>VLOOKUP(A31,物理!$A$2:$F$45,6,0)</f>
        <v>95.800000000000011</v>
      </c>
      <c r="G31" s="24">
        <f>VLOOKUP(A31,化学!$A$2:$F$45,6,0)</f>
        <v>72.800000000000011</v>
      </c>
      <c r="H31" s="24">
        <f>VLOOKUP(A31,品德!$A$2:$F$45,6,0)</f>
        <v>75.699999999999989</v>
      </c>
      <c r="I31" s="24">
        <f>VLOOKUP(A31,历史!$A$2:$F$45,6,0)</f>
        <v>86.5</v>
      </c>
      <c r="J31" s="24">
        <f t="shared" si="0"/>
        <v>609.29999999999995</v>
      </c>
      <c r="K31" s="12">
        <v>29</v>
      </c>
    </row>
    <row r="32" spans="1:11" ht="20.25" customHeight="1">
      <c r="A32" s="10" t="s">
        <v>42</v>
      </c>
      <c r="B32" s="11" t="str">
        <f>VLOOKUP(A32,初三学生档案!$A$2:$B$56,2,0)</f>
        <v>方天宇</v>
      </c>
      <c r="C32" s="24">
        <f>VLOOKUP(A32,语文!$A$2:$F$46,6,0)</f>
        <v>91.7</v>
      </c>
      <c r="D32" s="24">
        <f>VLOOKUP(A32,数学!$A$2:$F$45,6,0)</f>
        <v>101.8</v>
      </c>
      <c r="E32" s="24">
        <f>VLOOKUP(A32,英语!$A$2:$F$45,6,0)</f>
        <v>90.9</v>
      </c>
      <c r="F32" s="24">
        <f>VLOOKUP(A32,物理!$A$2:$F$45,6,0)</f>
        <v>76.900000000000006</v>
      </c>
      <c r="G32" s="24">
        <f>VLOOKUP(A32,化学!$A$2:$F$45,6,0)</f>
        <v>85.5</v>
      </c>
      <c r="H32" s="24">
        <f>VLOOKUP(A32,品德!$A$2:$F$45,6,0)</f>
        <v>80.2</v>
      </c>
      <c r="I32" s="24">
        <f>VLOOKUP(A32,历史!$A$2:$F$45,6,0)</f>
        <v>81.099999999999994</v>
      </c>
      <c r="J32" s="24">
        <f t="shared" si="0"/>
        <v>608.1</v>
      </c>
      <c r="K32" s="12">
        <v>30</v>
      </c>
    </row>
    <row r="33" spans="1:11" ht="20.25" customHeight="1">
      <c r="A33" s="10" t="s">
        <v>47</v>
      </c>
      <c r="B33" s="11" t="str">
        <f>VLOOKUP(A33,初三学生档案!$A$2:$B$56,2,0)</f>
        <v>宋子丹</v>
      </c>
      <c r="C33" s="24">
        <f>VLOOKUP(A33,语文!$A$2:$F$46,6,0)</f>
        <v>98.699999999999989</v>
      </c>
      <c r="D33" s="24">
        <f>VLOOKUP(A33,数学!$A$2:$F$45,6,0)</f>
        <v>87.9</v>
      </c>
      <c r="E33" s="24">
        <f>VLOOKUP(A33,英语!$A$2:$F$45,6,0)</f>
        <v>84.5</v>
      </c>
      <c r="F33" s="24">
        <f>VLOOKUP(A33,物理!$A$2:$F$45,6,0)</f>
        <v>93.8</v>
      </c>
      <c r="G33" s="24">
        <f>VLOOKUP(A33,化学!$A$2:$F$45,6,0)</f>
        <v>76.2</v>
      </c>
      <c r="H33" s="24">
        <f>VLOOKUP(A33,品德!$A$2:$F$45,6,0)</f>
        <v>90</v>
      </c>
      <c r="I33" s="24">
        <f>VLOOKUP(A33,历史!$A$2:$F$45,6,0)</f>
        <v>76.899999999999991</v>
      </c>
      <c r="J33" s="24">
        <f t="shared" si="0"/>
        <v>608</v>
      </c>
      <c r="K33" s="12">
        <v>31</v>
      </c>
    </row>
    <row r="34" spans="1:11" ht="20.25" customHeight="1">
      <c r="A34" s="10" t="s">
        <v>25</v>
      </c>
      <c r="B34" s="11" t="str">
        <f>VLOOKUP(A34,初三学生档案!$A$2:$B$56,2,0)</f>
        <v>徐霞客</v>
      </c>
      <c r="C34" s="24">
        <f>VLOOKUP(A34,语文!$A$2:$F$46,6,0)</f>
        <v>94.2</v>
      </c>
      <c r="D34" s="24">
        <f>VLOOKUP(A34,数学!$A$2:$F$45,6,0)</f>
        <v>95.2</v>
      </c>
      <c r="E34" s="24">
        <f>VLOOKUP(A34,英语!$A$2:$F$45,6,0)</f>
        <v>90.699999999999989</v>
      </c>
      <c r="F34" s="24">
        <f>VLOOKUP(A34,物理!$A$2:$F$45,6,0)</f>
        <v>89.5</v>
      </c>
      <c r="G34" s="24">
        <f>VLOOKUP(A34,化学!$A$2:$F$45,6,0)</f>
        <v>84.8</v>
      </c>
      <c r="H34" s="24">
        <f>VLOOKUP(A34,品德!$A$2:$F$45,6,0)</f>
        <v>85.199999999999989</v>
      </c>
      <c r="I34" s="24">
        <f>VLOOKUP(A34,历史!$A$2:$F$45,6,0)</f>
        <v>67.2</v>
      </c>
      <c r="J34" s="24">
        <f t="shared" si="0"/>
        <v>606.80000000000007</v>
      </c>
      <c r="K34" s="12">
        <v>32</v>
      </c>
    </row>
    <row r="35" spans="1:11" ht="20.25" customHeight="1">
      <c r="A35" s="10" t="s">
        <v>23</v>
      </c>
      <c r="B35" s="11" t="str">
        <f>VLOOKUP(A35,初三学生档案!$A$2:$B$56,2,0)</f>
        <v>张国强</v>
      </c>
      <c r="C35" s="24">
        <f>VLOOKUP(A35,语文!$A$2:$F$46,6,0)</f>
        <v>85</v>
      </c>
      <c r="D35" s="24">
        <f>VLOOKUP(A35,数学!$A$2:$F$45,6,0)</f>
        <v>113.6</v>
      </c>
      <c r="E35" s="24">
        <f>VLOOKUP(A35,英语!$A$2:$F$45,6,0)</f>
        <v>96</v>
      </c>
      <c r="F35" s="24">
        <f>VLOOKUP(A35,物理!$A$2:$F$45,6,0)</f>
        <v>74.7</v>
      </c>
      <c r="G35" s="24">
        <f>VLOOKUP(A35,化学!$A$2:$F$45,6,0)</f>
        <v>83.3</v>
      </c>
      <c r="H35" s="24">
        <f>VLOOKUP(A35,品德!$A$2:$F$45,6,0)</f>
        <v>81.8</v>
      </c>
      <c r="I35" s="24">
        <f>VLOOKUP(A35,历史!$A$2:$F$45,6,0)</f>
        <v>68.600000000000009</v>
      </c>
      <c r="J35" s="24">
        <f t="shared" si="0"/>
        <v>603</v>
      </c>
      <c r="K35" s="12">
        <v>33</v>
      </c>
    </row>
    <row r="36" spans="1:11" ht="20.25" customHeight="1">
      <c r="A36" s="10" t="s">
        <v>46</v>
      </c>
      <c r="B36" s="11" t="str">
        <f>VLOOKUP(A36,初三学生档案!$A$2:$B$56,2,0)</f>
        <v>李北冥</v>
      </c>
      <c r="C36" s="24">
        <f>VLOOKUP(A36,语文!$A$2:$F$46,6,0)</f>
        <v>78.5</v>
      </c>
      <c r="D36" s="24">
        <f>VLOOKUP(A36,数学!$A$2:$F$45,6,0)</f>
        <v>111.39999999999999</v>
      </c>
      <c r="E36" s="24">
        <f>VLOOKUP(A36,英语!$A$2:$F$45,6,0)</f>
        <v>96.300000000000011</v>
      </c>
      <c r="F36" s="24">
        <f>VLOOKUP(A36,物理!$A$2:$F$45,6,0)</f>
        <v>78.599999999999994</v>
      </c>
      <c r="G36" s="24">
        <f>VLOOKUP(A36,化学!$A$2:$F$45,6,0)</f>
        <v>81.599999999999994</v>
      </c>
      <c r="H36" s="24">
        <f>VLOOKUP(A36,品德!$A$2:$F$45,6,0)</f>
        <v>90.9</v>
      </c>
      <c r="I36" s="24">
        <f>VLOOKUP(A36,历史!$A$2:$F$45,6,0)</f>
        <v>64.2</v>
      </c>
      <c r="J36" s="24">
        <f t="shared" si="0"/>
        <v>601.5</v>
      </c>
      <c r="K36" s="12">
        <v>34</v>
      </c>
    </row>
    <row r="37" spans="1:11" ht="20.25" customHeight="1">
      <c r="A37" s="10" t="s">
        <v>22</v>
      </c>
      <c r="B37" s="11" t="str">
        <f>VLOOKUP(A37,初三学生档案!$A$2:$B$56,2,0)</f>
        <v>陈家洛</v>
      </c>
      <c r="C37" s="24">
        <f>VLOOKUP(A37,语文!$A$2:$F$46,6,0)</f>
        <v>89.6</v>
      </c>
      <c r="D37" s="24">
        <f>VLOOKUP(A37,数学!$A$2:$F$45,6,0)</f>
        <v>85.5</v>
      </c>
      <c r="E37" s="24">
        <f>VLOOKUP(A37,英语!$A$2:$F$45,6,0)</f>
        <v>91.3</v>
      </c>
      <c r="F37" s="24">
        <f>VLOOKUP(A37,物理!$A$2:$F$45,6,0)</f>
        <v>90.7</v>
      </c>
      <c r="G37" s="24">
        <f>VLOOKUP(A37,化学!$A$2:$F$45,6,0)</f>
        <v>66.400000000000006</v>
      </c>
      <c r="H37" s="24">
        <f>VLOOKUP(A37,品德!$A$2:$F$45,6,0)</f>
        <v>96.5</v>
      </c>
      <c r="I37" s="24">
        <f>VLOOKUP(A37,历史!$A$2:$F$45,6,0)</f>
        <v>80.2</v>
      </c>
      <c r="J37" s="24">
        <f t="shared" si="0"/>
        <v>600.20000000000005</v>
      </c>
      <c r="K37" s="12">
        <v>35</v>
      </c>
    </row>
    <row r="38" spans="1:11" ht="20.25" customHeight="1">
      <c r="A38" s="10" t="s">
        <v>33</v>
      </c>
      <c r="B38" s="11" t="str">
        <f>VLOOKUP(A38,初三学生档案!$A$2:$B$56,2,0)</f>
        <v>张鹏举</v>
      </c>
      <c r="C38" s="24">
        <f>VLOOKUP(A38,语文!$A$2:$F$46,6,0)</f>
        <v>99.6</v>
      </c>
      <c r="D38" s="24">
        <f>VLOOKUP(A38,数学!$A$2:$F$45,6,0)</f>
        <v>91.800000000000011</v>
      </c>
      <c r="E38" s="24">
        <f>VLOOKUP(A38,英语!$A$2:$F$45,6,0)</f>
        <v>89.699999999999989</v>
      </c>
      <c r="F38" s="24">
        <f>VLOOKUP(A38,物理!$A$2:$F$45,6,0)</f>
        <v>80.3</v>
      </c>
      <c r="G38" s="24">
        <f>VLOOKUP(A38,化学!$A$2:$F$45,6,0)</f>
        <v>70</v>
      </c>
      <c r="H38" s="24">
        <f>VLOOKUP(A38,品德!$A$2:$F$45,6,0)</f>
        <v>83.3</v>
      </c>
      <c r="I38" s="24">
        <f>VLOOKUP(A38,历史!$A$2:$F$45,6,0)</f>
        <v>82.300000000000011</v>
      </c>
      <c r="J38" s="24">
        <f t="shared" si="0"/>
        <v>597</v>
      </c>
      <c r="K38" s="12">
        <v>36</v>
      </c>
    </row>
    <row r="39" spans="1:11" ht="20.25" customHeight="1">
      <c r="A39" s="10" t="s">
        <v>17</v>
      </c>
      <c r="B39" s="11" t="str">
        <f>VLOOKUP(A39,初三学生档案!$A$2:$B$56,2,0)</f>
        <v>侯登科</v>
      </c>
      <c r="C39" s="24">
        <f>VLOOKUP(A39,语文!$A$2:$F$46,6,0)</f>
        <v>94.1</v>
      </c>
      <c r="D39" s="24">
        <f>VLOOKUP(A39,数学!$A$2:$F$45,6,0)</f>
        <v>91.6</v>
      </c>
      <c r="E39" s="24">
        <f>VLOOKUP(A39,英语!$A$2:$F$45,6,0)</f>
        <v>98.699999999999989</v>
      </c>
      <c r="F39" s="24">
        <f>VLOOKUP(A39,物理!$A$2:$F$45,6,0)</f>
        <v>86.1</v>
      </c>
      <c r="G39" s="24">
        <f>VLOOKUP(A39,化学!$A$2:$F$45,6,0)</f>
        <v>79.7</v>
      </c>
      <c r="H39" s="24">
        <f>VLOOKUP(A39,品德!$A$2:$F$45,6,0)</f>
        <v>77</v>
      </c>
      <c r="I39" s="24">
        <f>VLOOKUP(A39,历史!$A$2:$F$45,6,0)</f>
        <v>68.400000000000006</v>
      </c>
      <c r="J39" s="24">
        <f t="shared" si="0"/>
        <v>595.6</v>
      </c>
      <c r="K39" s="12">
        <v>37</v>
      </c>
    </row>
    <row r="40" spans="1:11" ht="20.25" customHeight="1">
      <c r="A40" s="10" t="s">
        <v>31</v>
      </c>
      <c r="B40" s="11" t="str">
        <f>VLOOKUP(A40,初三学生档案!$A$2:$B$56,2,0)</f>
        <v>张国强</v>
      </c>
      <c r="C40" s="24">
        <f>VLOOKUP(A40,语文!$A$2:$F$46,6,0)</f>
        <v>94.800000000000011</v>
      </c>
      <c r="D40" s="24">
        <f>VLOOKUP(A40,数学!$A$2:$F$45,6,0)</f>
        <v>89.6</v>
      </c>
      <c r="E40" s="24">
        <f>VLOOKUP(A40,英语!$A$2:$F$45,6,0)</f>
        <v>96.7</v>
      </c>
      <c r="F40" s="24">
        <f>VLOOKUP(A40,物理!$A$2:$F$45,6,0)</f>
        <v>90</v>
      </c>
      <c r="G40" s="24">
        <f>VLOOKUP(A40,化学!$A$2:$F$45,6,0)</f>
        <v>68.099999999999994</v>
      </c>
      <c r="H40" s="24">
        <f>VLOOKUP(A40,品德!$A$2:$F$45,6,0)</f>
        <v>84.7</v>
      </c>
      <c r="I40" s="24">
        <f>VLOOKUP(A40,历史!$A$2:$F$45,6,0)</f>
        <v>69.900000000000006</v>
      </c>
      <c r="J40" s="24">
        <f t="shared" si="0"/>
        <v>593.80000000000007</v>
      </c>
      <c r="K40" s="12">
        <v>38</v>
      </c>
    </row>
    <row r="41" spans="1:11" ht="20.25" customHeight="1">
      <c r="A41" s="10" t="s">
        <v>27</v>
      </c>
      <c r="B41" s="11" t="str">
        <f>VLOOKUP(A41,初三学生档案!$A$2:$B$56,2,0)</f>
        <v>杜学江</v>
      </c>
      <c r="C41" s="24">
        <f>VLOOKUP(A41,语文!$A$2:$F$46,6,0)</f>
        <v>84.8</v>
      </c>
      <c r="D41" s="24">
        <f>VLOOKUP(A41,数学!$A$2:$F$45,6,0)</f>
        <v>98.7</v>
      </c>
      <c r="E41" s="24">
        <f>VLOOKUP(A41,英语!$A$2:$F$45,6,0)</f>
        <v>82.1</v>
      </c>
      <c r="F41" s="24">
        <f>VLOOKUP(A41,物理!$A$2:$F$45,6,0)</f>
        <v>90.6</v>
      </c>
      <c r="G41" s="24">
        <f>VLOOKUP(A41,化学!$A$2:$F$45,6,0)</f>
        <v>86.699999999999989</v>
      </c>
      <c r="H41" s="24">
        <f>VLOOKUP(A41,品德!$A$2:$F$45,6,0)</f>
        <v>80.5</v>
      </c>
      <c r="I41" s="24">
        <f>VLOOKUP(A41,历史!$A$2:$F$45,6,0)</f>
        <v>65.099999999999994</v>
      </c>
      <c r="J41" s="24">
        <f t="shared" si="0"/>
        <v>588.50000000000011</v>
      </c>
      <c r="K41" s="12">
        <v>39</v>
      </c>
    </row>
    <row r="42" spans="1:11" ht="20.25" customHeight="1">
      <c r="A42" s="10" t="s">
        <v>11</v>
      </c>
      <c r="B42" s="11" t="str">
        <f>VLOOKUP(A42,初三学生档案!$A$2:$B$56,2,0)</f>
        <v>杜春兰</v>
      </c>
      <c r="C42" s="24">
        <f>VLOOKUP(A42,语文!$A$2:$F$46,6,0)</f>
        <v>105.7</v>
      </c>
      <c r="D42" s="24">
        <f>VLOOKUP(A42,数学!$A$2:$F$45,6,0)</f>
        <v>81.2</v>
      </c>
      <c r="E42" s="24">
        <f>VLOOKUP(A42,英语!$A$2:$F$45,6,0)</f>
        <v>94.5</v>
      </c>
      <c r="F42" s="24">
        <f>VLOOKUP(A42,物理!$A$2:$F$45,6,0)</f>
        <v>96.8</v>
      </c>
      <c r="G42" s="24">
        <f>VLOOKUP(A42,化学!$A$2:$F$45,6,0)</f>
        <v>63.7</v>
      </c>
      <c r="H42" s="24">
        <f>VLOOKUP(A42,品德!$A$2:$F$45,6,0)</f>
        <v>77.399999999999991</v>
      </c>
      <c r="I42" s="24">
        <f>VLOOKUP(A42,历史!$A$2:$F$45,6,0)</f>
        <v>67</v>
      </c>
      <c r="J42" s="24">
        <f t="shared" si="0"/>
        <v>586.29999999999995</v>
      </c>
      <c r="K42" s="12">
        <v>40</v>
      </c>
    </row>
    <row r="43" spans="1:11" ht="20.25" customHeight="1">
      <c r="A43" s="10" t="s">
        <v>10</v>
      </c>
      <c r="B43" s="11" t="str">
        <f>VLOOKUP(A43,初三学生档案!$A$2:$B$56,2,0)</f>
        <v>周梦飞</v>
      </c>
      <c r="C43" s="24">
        <f>VLOOKUP(A43,语文!$A$2:$F$46,6,0)</f>
        <v>80.800000000000011</v>
      </c>
      <c r="D43" s="24">
        <f>VLOOKUP(A43,数学!$A$2:$F$45,6,0)</f>
        <v>92</v>
      </c>
      <c r="E43" s="24">
        <f>VLOOKUP(A43,英语!$A$2:$F$45,6,0)</f>
        <v>96.199999999999989</v>
      </c>
      <c r="F43" s="24">
        <f>VLOOKUP(A43,物理!$A$2:$F$45,6,0)</f>
        <v>73.599999999999994</v>
      </c>
      <c r="G43" s="24">
        <f>VLOOKUP(A43,化学!$A$2:$F$45,6,0)</f>
        <v>68.900000000000006</v>
      </c>
      <c r="H43" s="24">
        <f>VLOOKUP(A43,品德!$A$2:$F$45,6,0)</f>
        <v>78.7</v>
      </c>
      <c r="I43" s="24">
        <f>VLOOKUP(A43,历史!$A$2:$F$45,6,0)</f>
        <v>93</v>
      </c>
      <c r="J43" s="24">
        <f t="shared" si="0"/>
        <v>583.20000000000005</v>
      </c>
      <c r="K43" s="12">
        <v>41</v>
      </c>
    </row>
    <row r="44" spans="1:11" ht="20.25" customHeight="1">
      <c r="A44" s="10" t="s">
        <v>14</v>
      </c>
      <c r="B44" s="11" t="str">
        <f>VLOOKUP(A44,初三学生档案!$A$2:$B$56,2,0)</f>
        <v>吉莉莉</v>
      </c>
      <c r="C44" s="24">
        <f>VLOOKUP(A44,语文!$A$2:$F$46,6,0)</f>
        <v>93.3</v>
      </c>
      <c r="D44" s="24">
        <f>VLOOKUP(A44,数学!$A$2:$F$45,6,0)</f>
        <v>83.2</v>
      </c>
      <c r="E44" s="24">
        <f>VLOOKUP(A44,英语!$A$2:$F$45,6,0)</f>
        <v>93.5</v>
      </c>
      <c r="F44" s="24">
        <f>VLOOKUP(A44,物理!$A$2:$F$45,6,0)</f>
        <v>78.3</v>
      </c>
      <c r="G44" s="24">
        <f>VLOOKUP(A44,化学!$A$2:$F$45,6,0)</f>
        <v>67.599999999999994</v>
      </c>
      <c r="H44" s="24">
        <f>VLOOKUP(A44,品德!$A$2:$F$45,6,0)</f>
        <v>77.2</v>
      </c>
      <c r="I44" s="24">
        <f>VLOOKUP(A44,历史!$A$2:$F$45,6,0)</f>
        <v>79.599999999999994</v>
      </c>
      <c r="J44" s="24">
        <f t="shared" si="0"/>
        <v>572.69999999999993</v>
      </c>
      <c r="K44" s="12">
        <v>42</v>
      </c>
    </row>
    <row r="45" spans="1:11" ht="20.25" customHeight="1">
      <c r="A45" s="10" t="s">
        <v>12</v>
      </c>
      <c r="B45" s="11" t="str">
        <f>VLOOKUP(A45,初三学生档案!$A$2:$B$56,2,0)</f>
        <v>苏国强</v>
      </c>
      <c r="C45" s="24">
        <f>VLOOKUP(A45,语文!$A$2:$F$46,6,0)</f>
        <v>89.6</v>
      </c>
      <c r="D45" s="24">
        <f>VLOOKUP(A45,数学!$A$2:$F$45,6,0)</f>
        <v>80.099999999999994</v>
      </c>
      <c r="E45" s="24">
        <f>VLOOKUP(A45,英语!$A$2:$F$45,6,0)</f>
        <v>77.900000000000006</v>
      </c>
      <c r="F45" s="24">
        <f>VLOOKUP(A45,物理!$A$2:$F$45,6,0)</f>
        <v>76.900000000000006</v>
      </c>
      <c r="G45" s="24">
        <f>VLOOKUP(A45,化学!$A$2:$F$45,6,0)</f>
        <v>80.5</v>
      </c>
      <c r="H45" s="24">
        <f>VLOOKUP(A45,品德!$A$2:$F$45,6,0)</f>
        <v>75.599999999999994</v>
      </c>
      <c r="I45" s="24">
        <f>VLOOKUP(A45,历史!$A$2:$F$45,6,0)</f>
        <v>67.099999999999994</v>
      </c>
      <c r="J45" s="24">
        <f t="shared" si="0"/>
        <v>547.70000000000005</v>
      </c>
      <c r="K45" s="12">
        <v>43</v>
      </c>
    </row>
    <row r="46" spans="1:11" ht="20.25" customHeight="1">
      <c r="A46" s="10" t="s">
        <v>19</v>
      </c>
      <c r="B46" s="11" t="str">
        <f>VLOOKUP(A46,初三学生档案!$A$2:$B$56,2,0)</f>
        <v>马小军</v>
      </c>
      <c r="C46" s="24">
        <f>VLOOKUP(A46,语文!$A$2:$F$46,6,0)</f>
        <v>75.599999999999994</v>
      </c>
      <c r="D46" s="24">
        <f>VLOOKUP(A46,数学!$A$2:$F$45,6,0)</f>
        <v>81.8</v>
      </c>
      <c r="E46" s="24">
        <f>VLOOKUP(A46,英语!$A$2:$F$45,6,0)</f>
        <v>78.2</v>
      </c>
      <c r="F46" s="24">
        <f>VLOOKUP(A46,物理!$A$2:$F$45,6,0)</f>
        <v>76.099999999999994</v>
      </c>
      <c r="G46" s="24">
        <f>VLOOKUP(A46,化学!$A$2:$F$45,6,0)</f>
        <v>71.5</v>
      </c>
      <c r="H46" s="24">
        <f>VLOOKUP(A46,品德!$A$2:$F$45,6,0)</f>
        <v>89</v>
      </c>
      <c r="I46" s="24">
        <f>VLOOKUP(A46,历史!$A$2:$F$45,6,0)</f>
        <v>67.3</v>
      </c>
      <c r="J46" s="24">
        <f t="shared" si="0"/>
        <v>539.49999999999989</v>
      </c>
      <c r="K46" s="12">
        <v>44</v>
      </c>
    </row>
    <row r="47" spans="1:11" ht="20.25" customHeight="1">
      <c r="A47" s="15" t="s">
        <v>56</v>
      </c>
      <c r="B47" s="13"/>
      <c r="C47" s="25">
        <f>AVERAGE(C3:C46)</f>
        <v>92.84545454545453</v>
      </c>
      <c r="D47" s="25">
        <f t="shared" ref="D47:J47" si="1">AVERAGE(D3:D46)</f>
        <v>97.75454545454545</v>
      </c>
      <c r="E47" s="25">
        <f t="shared" si="1"/>
        <v>91.37954545454545</v>
      </c>
      <c r="F47" s="25">
        <f t="shared" si="1"/>
        <v>88.097727272727283</v>
      </c>
      <c r="G47" s="25">
        <f t="shared" si="1"/>
        <v>75.604545454545431</v>
      </c>
      <c r="H47" s="25">
        <f t="shared" si="1"/>
        <v>87.304545454545433</v>
      </c>
      <c r="I47" s="25">
        <f t="shared" si="1"/>
        <v>82.975000000000009</v>
      </c>
      <c r="J47" s="25">
        <f t="shared" si="1"/>
        <v>615.96136363636356</v>
      </c>
      <c r="K47" s="14"/>
    </row>
  </sheetData>
  <sortState ref="A3:K46">
    <sortCondition descending="1" ref="J3:J46"/>
  </sortState>
  <dataConsolidate topLabels="1">
    <dataRefs count="3">
      <dataRef ref="A3:H9" sheet="初一（1）班" r:id="rId1"/>
      <dataRef ref="A3:H9" sheet="初一（2）班" r:id="rId2"/>
      <dataRef ref="A3:H9" sheet="初一（3）班" r:id="rId3"/>
    </dataRefs>
  </dataConsolidate>
  <mergeCells count="1">
    <mergeCell ref="A1:K1"/>
  </mergeCells>
  <phoneticPr fontId="1" type="noConversion"/>
  <conditionalFormatting sqref="C3:C46">
    <cfRule type="top10" dxfId="8" priority="8" rank="1"/>
  </conditionalFormatting>
  <conditionalFormatting sqref="D3:D46">
    <cfRule type="top10" dxfId="7" priority="7" rank="1"/>
  </conditionalFormatting>
  <conditionalFormatting sqref="E3:E46">
    <cfRule type="top10" priority="6" rank="1"/>
  </conditionalFormatting>
  <conditionalFormatting sqref="F3:F46">
    <cfRule type="top10" priority="5" rank="1"/>
    <cfRule type="top10" dxfId="6" priority="4" rank="1"/>
  </conditionalFormatting>
  <conditionalFormatting sqref="G3:G46">
    <cfRule type="top10" dxfId="5" priority="3" rank="1"/>
  </conditionalFormatting>
  <conditionalFormatting sqref="H3:H46">
    <cfRule type="top10" dxfId="4" priority="2" rank="1"/>
  </conditionalFormatting>
  <conditionalFormatting sqref="I3:I46">
    <cfRule type="top10" dxfId="3" priority="1" rank="1"/>
  </conditionalFormatting>
  <printOptions horizontalCentered="1"/>
  <pageMargins left="0.70866141732283472" right="0.70866141732283472" top="0.74803149606299213" bottom="0.74803149606299213" header="0.31496062992125984" footer="0.31496062992125984"/>
  <pageSetup paperSize="9" scale="51" orientation="landscape" r:id="rId4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9</vt:i4>
      </vt:variant>
      <vt:variant>
        <vt:lpstr>命名范围</vt:lpstr>
      </vt:variant>
      <vt:variant>
        <vt:i4>1</vt:i4>
      </vt:variant>
    </vt:vector>
  </HeadingPairs>
  <TitlesOfParts>
    <vt:vector size="10" baseType="lpstr">
      <vt:lpstr>初三学生档案</vt:lpstr>
      <vt:lpstr>语文</vt:lpstr>
      <vt:lpstr>数学</vt:lpstr>
      <vt:lpstr>英语</vt:lpstr>
      <vt:lpstr>物理</vt:lpstr>
      <vt:lpstr>化学</vt:lpstr>
      <vt:lpstr>品德</vt:lpstr>
      <vt:lpstr>历史</vt:lpstr>
      <vt:lpstr>期末总成绩</vt:lpstr>
      <vt:lpstr>期末总成绩!Print_Area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jiyan</dc:creator>
  <cp:lastModifiedBy>aAS</cp:lastModifiedBy>
  <cp:lastPrinted>2014-09-26T07:42:57Z</cp:lastPrinted>
  <dcterms:created xsi:type="dcterms:W3CDTF">2013-01-22T07:11:43Z</dcterms:created>
  <dcterms:modified xsi:type="dcterms:W3CDTF">2015-01-29T12:53:34Z</dcterms:modified>
</cp:coreProperties>
</file>