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55" windowWidth="19305" windowHeight="4785" firstSheet="5" activeTab="6"/>
  </bookViews>
  <sheets>
    <sheet name="高小丹" sheetId="6" state="hidden" r:id="rId1"/>
    <sheet name="刘君赢" sheetId="8" state="hidden" r:id="rId2"/>
    <sheet name="王铬争" sheetId="9" state="hidden" r:id="rId3"/>
    <sheet name="石明砚" sheetId="10" state="hidden" r:id="rId4"/>
    <sheet name="杨晓柯" sheetId="11" state="hidden" r:id="rId5"/>
    <sheet name="全部统计结果" sheetId="12" r:id="rId6"/>
    <sheet name="员工个人情况统计" sheetId="13" r:id="rId7"/>
  </sheets>
  <definedNames>
    <definedName name="Z_8D7A5358_1C0B_4D8F_94FC_ADAE7946843A_.wvu.FilterData" localSheetId="6" hidden="1">员工个人情况统计!#REF!</definedName>
    <definedName name="Z_DD6BC227_BE5E_41DE_8FEA_1B5230FACABD_.wvu.FilterData" localSheetId="6" hidden="1">员工个人情况统计!#REF!</definedName>
    <definedName name="外汇代理" localSheetId="0">高小丹!#REF!</definedName>
    <definedName name="外汇代理" localSheetId="1">刘君赢!#REF!</definedName>
    <definedName name="外汇代理" localSheetId="3">石明砚!#REF!</definedName>
    <definedName name="外汇代理" localSheetId="2">王铬争!#REF!</definedName>
    <definedName name="外汇代理" localSheetId="4">杨晓柯!#REF!</definedName>
    <definedName name="外汇代理">#REF!</definedName>
    <definedName name="外汇统计" localSheetId="0">高小丹!$B$1:$H$15</definedName>
    <definedName name="外汇统计" localSheetId="1">刘君赢!$B$1:$G$15</definedName>
    <definedName name="外汇统计" localSheetId="3">石明砚!$B$1:$G$20</definedName>
    <definedName name="外汇统计" localSheetId="2">王铬争!$B$1:$G$16</definedName>
    <definedName name="外汇统计" localSheetId="4">杨晓柯!$B$1:$G$21</definedName>
    <definedName name="外汇统计">#REF!</definedName>
  </definedNames>
  <calcPr calcId="145621"/>
  <customWorkbookViews>
    <customWorkbookView name="User - 个人视图" guid="{B79B5687-E7AB-4F0D-B3A1-A0400CAD621B}" mergeInterval="0" personalView="1" maximized="1" windowWidth="1362" windowHeight="432" activeSheetId="2"/>
    <customWorkbookView name="zztcpa - 个人视图" guid="{3F5D605F-0387-42E1-BEFE-CF4D7F6C5310}" mergeInterval="0" personalView="1" maximized="1" windowWidth="1362" windowHeight="507" activeSheetId="3"/>
    <customWorkbookView name="zztcpa-a - 个人视图" guid="{F80AC3CD-568A-4C21-84A0-38B00E8A8B68}" mergeInterval="0" personalView="1" maximized="1" windowWidth="1362" windowHeight="507" activeSheetId="3"/>
    <customWorkbookView name="pc2 - 个人视图" guid="{C1269049-CAE6-4523-9068-C5BBB7F7256F}" mergeInterval="0" personalView="1" maximized="1" windowWidth="1362" windowHeight="525" activeSheetId="3"/>
    <customWorkbookView name="pc - 个人视图" guid="{DD6BC227-BE5E-41DE-8FEA-1B5230FACABD}" mergeInterval="0" personalView="1" maximized="1" windowWidth="1362" windowHeight="525" activeSheetId="2"/>
    <customWorkbookView name="FM - 个人视图" guid="{8D7A5358-1C0B-4D8F-94FC-ADAE7946843A}" mergeInterval="0" personalView="1" maximized="1" xWindow="-8" yWindow="-8" windowWidth="1382" windowHeight="744" activeSheetId="2"/>
    <customWorkbookView name="zztcpa-8 - 个人视图" guid="{F99C7121-C6AB-47E8-A204-BABC4D34CECE}" mergeInterval="0" personalView="1" maximized="1" windowWidth="1276" windowHeight="525" activeSheetId="2"/>
    <customWorkbookView name="Windows 用户 - 个人视图" guid="{4281B8F7-E8FB-43BC-A887-3DFC68F25019}" mergeInterval="0" personalView="1" maximized="1" windowWidth="1008" windowHeight="463" activeSheetId="2"/>
    <customWorkbookView name="吉燕 - 个人视图" guid="{C03AD1B9-CA10-4259-9B08-4521096A54B4}" mergeInterval="0" personalView="1" maximized="1" windowWidth="1362" windowHeight="525" activeSheetId="2"/>
  </customWorkbookViews>
</workbook>
</file>

<file path=xl/calcChain.xml><?xml version="1.0" encoding="utf-8"?>
<calcChain xmlns="http://schemas.openxmlformats.org/spreadsheetml/2006/main">
  <c r="C8" i="13" l="1"/>
  <c r="D8" i="13"/>
  <c r="E8" i="13"/>
  <c r="F8" i="13"/>
  <c r="G8" i="13"/>
  <c r="H8" i="13"/>
  <c r="B8" i="13"/>
  <c r="H3" i="13"/>
  <c r="H4" i="13"/>
  <c r="H5" i="13"/>
  <c r="H6" i="13"/>
  <c r="H7" i="13"/>
  <c r="G3" i="13"/>
  <c r="G4" i="13"/>
  <c r="G5" i="13"/>
  <c r="G6" i="13"/>
  <c r="G7" i="13"/>
  <c r="F3" i="13"/>
  <c r="F4" i="13"/>
  <c r="F5" i="13"/>
  <c r="F6" i="13"/>
  <c r="F7" i="13"/>
  <c r="E3" i="13"/>
  <c r="E4" i="13"/>
  <c r="E5" i="13"/>
  <c r="E6" i="13"/>
  <c r="E7" i="13"/>
  <c r="D3" i="13"/>
  <c r="D4" i="13"/>
  <c r="D5" i="13"/>
  <c r="D6" i="13"/>
  <c r="D7" i="13"/>
  <c r="C3" i="13"/>
  <c r="C4" i="13"/>
  <c r="C5" i="13"/>
  <c r="C6" i="13"/>
  <c r="C7" i="13"/>
  <c r="B3" i="13"/>
  <c r="B4" i="13"/>
  <c r="B5" i="13"/>
  <c r="B6" i="13"/>
  <c r="B7" i="13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3" i="12"/>
  <c r="A45" i="12"/>
  <c r="A44" i="12"/>
  <c r="A52" i="12"/>
  <c r="A54" i="12"/>
  <c r="B54" i="12"/>
  <c r="D54" i="12"/>
  <c r="E54" i="12"/>
  <c r="F54" i="12"/>
  <c r="G54" i="12"/>
  <c r="H54" i="12"/>
  <c r="A63" i="12"/>
  <c r="B63" i="12"/>
  <c r="D63" i="12"/>
  <c r="E63" i="12"/>
  <c r="F63" i="12"/>
  <c r="G63" i="12"/>
  <c r="H63" i="12"/>
  <c r="A66" i="12"/>
  <c r="B66" i="12"/>
  <c r="D66" i="12"/>
  <c r="E66" i="12"/>
  <c r="F66" i="12"/>
  <c r="G66" i="12"/>
  <c r="H66" i="12"/>
  <c r="A91" i="12"/>
  <c r="B91" i="12"/>
  <c r="D91" i="12"/>
  <c r="E91" i="12"/>
  <c r="F91" i="12"/>
  <c r="G91" i="12"/>
  <c r="H91" i="12"/>
  <c r="A3" i="12"/>
  <c r="B3" i="12"/>
  <c r="D3" i="12"/>
  <c r="E3" i="12"/>
  <c r="F3" i="12"/>
  <c r="G3" i="12"/>
  <c r="H3" i="12"/>
  <c r="A14" i="12"/>
  <c r="B14" i="12"/>
  <c r="D14" i="12"/>
  <c r="E14" i="12"/>
  <c r="F14" i="12"/>
  <c r="G14" i="12"/>
  <c r="H14" i="12"/>
  <c r="A21" i="12"/>
  <c r="B21" i="12"/>
  <c r="D21" i="12"/>
  <c r="E21" i="12"/>
  <c r="F21" i="12"/>
  <c r="G21" i="12"/>
  <c r="H21" i="12"/>
  <c r="A23" i="12"/>
  <c r="B23" i="12"/>
  <c r="D23" i="12"/>
  <c r="E23" i="12"/>
  <c r="F23" i="12"/>
  <c r="G23" i="12"/>
  <c r="H23" i="12"/>
  <c r="A33" i="12"/>
  <c r="B33" i="12"/>
  <c r="D33" i="12"/>
  <c r="E33" i="12"/>
  <c r="F33" i="12"/>
  <c r="G33" i="12"/>
  <c r="H33" i="12"/>
  <c r="B44" i="12"/>
  <c r="D44" i="12"/>
  <c r="E44" i="12"/>
  <c r="F44" i="12"/>
  <c r="G44" i="12"/>
  <c r="H44" i="12"/>
  <c r="A53" i="12"/>
  <c r="B53" i="12"/>
  <c r="D53" i="12"/>
  <c r="E53" i="12"/>
  <c r="F53" i="12"/>
  <c r="G53" i="12"/>
  <c r="H53" i="12"/>
  <c r="A55" i="12"/>
  <c r="B55" i="12"/>
  <c r="D55" i="12"/>
  <c r="E55" i="12"/>
  <c r="F55" i="12"/>
  <c r="G55" i="12"/>
  <c r="H55" i="12"/>
  <c r="A59" i="12"/>
  <c r="B59" i="12"/>
  <c r="D59" i="12"/>
  <c r="E59" i="12"/>
  <c r="F59" i="12"/>
  <c r="G59" i="12"/>
  <c r="H59" i="12"/>
  <c r="A65" i="12"/>
  <c r="B65" i="12"/>
  <c r="D65" i="12"/>
  <c r="E65" i="12"/>
  <c r="F65" i="12"/>
  <c r="G65" i="12"/>
  <c r="H65" i="12"/>
  <c r="A71" i="12"/>
  <c r="B71" i="12"/>
  <c r="D71" i="12"/>
  <c r="E71" i="12"/>
  <c r="F71" i="12"/>
  <c r="G71" i="12"/>
  <c r="H71" i="12"/>
  <c r="A78" i="12"/>
  <c r="B78" i="12"/>
  <c r="D78" i="12"/>
  <c r="E78" i="12"/>
  <c r="F78" i="12"/>
  <c r="G78" i="12"/>
  <c r="H78" i="12"/>
  <c r="A80" i="12"/>
  <c r="B80" i="12"/>
  <c r="D80" i="12"/>
  <c r="E80" i="12"/>
  <c r="F80" i="12"/>
  <c r="G80" i="12"/>
  <c r="H80" i="12"/>
  <c r="A86" i="12"/>
  <c r="B86" i="12"/>
  <c r="D86" i="12"/>
  <c r="E86" i="12"/>
  <c r="F86" i="12"/>
  <c r="G86" i="12"/>
  <c r="H86" i="12"/>
  <c r="A72" i="12"/>
  <c r="B72" i="12"/>
  <c r="D72" i="12"/>
  <c r="E72" i="12"/>
  <c r="F72" i="12"/>
  <c r="G72" i="12"/>
  <c r="H72" i="12"/>
  <c r="B48" i="12"/>
  <c r="D48" i="12"/>
  <c r="E48" i="12"/>
  <c r="F48" i="12"/>
  <c r="G48" i="12"/>
  <c r="H48" i="12"/>
  <c r="A48" i="12"/>
  <c r="A12" i="12"/>
  <c r="B12" i="12"/>
  <c r="D12" i="12"/>
  <c r="E12" i="12"/>
  <c r="F12" i="12"/>
  <c r="G12" i="12"/>
  <c r="H12" i="12"/>
  <c r="A16" i="12"/>
  <c r="B16" i="12"/>
  <c r="D16" i="12"/>
  <c r="E16" i="12"/>
  <c r="F16" i="12"/>
  <c r="G16" i="12"/>
  <c r="H16" i="12"/>
  <c r="A17" i="12"/>
  <c r="B17" i="12"/>
  <c r="D17" i="12"/>
  <c r="E17" i="12"/>
  <c r="F17" i="12"/>
  <c r="G17" i="12"/>
  <c r="H17" i="12"/>
  <c r="A24" i="12"/>
  <c r="B24" i="12"/>
  <c r="D24" i="12"/>
  <c r="E24" i="12"/>
  <c r="F24" i="12"/>
  <c r="G24" i="12"/>
  <c r="H24" i="12"/>
  <c r="A31" i="12"/>
  <c r="B31" i="12"/>
  <c r="D31" i="12"/>
  <c r="E31" i="12"/>
  <c r="F31" i="12"/>
  <c r="G31" i="12"/>
  <c r="H31" i="12"/>
  <c r="A51" i="12"/>
  <c r="B51" i="12"/>
  <c r="D51" i="12"/>
  <c r="E51" i="12"/>
  <c r="F51" i="12"/>
  <c r="G51" i="12"/>
  <c r="H51" i="12"/>
  <c r="A58" i="12"/>
  <c r="B58" i="12"/>
  <c r="D58" i="12"/>
  <c r="E58" i="12"/>
  <c r="F58" i="12"/>
  <c r="G58" i="12"/>
  <c r="H58" i="12"/>
  <c r="A68" i="12"/>
  <c r="B68" i="12"/>
  <c r="D68" i="12"/>
  <c r="E68" i="12"/>
  <c r="F68" i="12"/>
  <c r="G68" i="12"/>
  <c r="H68" i="12"/>
  <c r="A70" i="12"/>
  <c r="B70" i="12"/>
  <c r="D70" i="12"/>
  <c r="E70" i="12"/>
  <c r="F70" i="12"/>
  <c r="G70" i="12"/>
  <c r="H70" i="12"/>
  <c r="A76" i="12"/>
  <c r="B76" i="12"/>
  <c r="D76" i="12"/>
  <c r="E76" i="12"/>
  <c r="F76" i="12"/>
  <c r="G76" i="12"/>
  <c r="H76" i="12"/>
  <c r="A77" i="12"/>
  <c r="B77" i="12"/>
  <c r="D77" i="12"/>
  <c r="E77" i="12"/>
  <c r="F77" i="12"/>
  <c r="G77" i="12"/>
  <c r="H77" i="12"/>
  <c r="A84" i="12"/>
  <c r="B84" i="12"/>
  <c r="D84" i="12"/>
  <c r="E84" i="12"/>
  <c r="F84" i="12"/>
  <c r="G84" i="12"/>
  <c r="H84" i="12"/>
  <c r="A88" i="12"/>
  <c r="B88" i="12"/>
  <c r="D88" i="12"/>
  <c r="E88" i="12"/>
  <c r="F88" i="12"/>
  <c r="G88" i="12"/>
  <c r="H88" i="12"/>
  <c r="A89" i="12"/>
  <c r="B89" i="12"/>
  <c r="D89" i="12"/>
  <c r="E89" i="12"/>
  <c r="F89" i="12"/>
  <c r="G89" i="12"/>
  <c r="H89" i="12"/>
  <c r="A8" i="12"/>
  <c r="B8" i="12"/>
  <c r="D8" i="12"/>
  <c r="E8" i="12"/>
  <c r="F8" i="12"/>
  <c r="G8" i="12"/>
  <c r="H8" i="12"/>
  <c r="A13" i="12"/>
  <c r="B13" i="12"/>
  <c r="D13" i="12"/>
  <c r="E13" i="12"/>
  <c r="F13" i="12"/>
  <c r="G13" i="12"/>
  <c r="H13" i="12"/>
  <c r="B6" i="12"/>
  <c r="D6" i="12"/>
  <c r="E6" i="12"/>
  <c r="F6" i="12"/>
  <c r="G6" i="12"/>
  <c r="H6" i="12"/>
  <c r="A6" i="12"/>
  <c r="A47" i="12"/>
  <c r="B47" i="12"/>
  <c r="D47" i="12"/>
  <c r="E47" i="12"/>
  <c r="F47" i="12"/>
  <c r="G47" i="12"/>
  <c r="H47" i="12"/>
  <c r="A7" i="12"/>
  <c r="B7" i="12"/>
  <c r="D7" i="12"/>
  <c r="E7" i="12"/>
  <c r="F7" i="12"/>
  <c r="G7" i="12"/>
  <c r="H7" i="12"/>
  <c r="A42" i="12"/>
  <c r="B42" i="12"/>
  <c r="D42" i="12"/>
  <c r="E42" i="12"/>
  <c r="F42" i="12"/>
  <c r="G42" i="12"/>
  <c r="H42" i="12"/>
  <c r="A43" i="12"/>
  <c r="B43" i="12"/>
  <c r="D43" i="12"/>
  <c r="E43" i="12"/>
  <c r="F43" i="12"/>
  <c r="G43" i="12"/>
  <c r="H43" i="12"/>
  <c r="A90" i="12"/>
  <c r="B90" i="12"/>
  <c r="D90" i="12"/>
  <c r="E90" i="12"/>
  <c r="F90" i="12"/>
  <c r="G90" i="12"/>
  <c r="H90" i="12"/>
  <c r="A18" i="12"/>
  <c r="B18" i="12"/>
  <c r="D18" i="12"/>
  <c r="E18" i="12"/>
  <c r="F18" i="12"/>
  <c r="G18" i="12"/>
  <c r="H18" i="12"/>
  <c r="A30" i="12"/>
  <c r="B30" i="12"/>
  <c r="D30" i="12"/>
  <c r="E30" i="12"/>
  <c r="F30" i="12"/>
  <c r="G30" i="12"/>
  <c r="H30" i="12"/>
  <c r="A56" i="12"/>
  <c r="B56" i="12"/>
  <c r="D56" i="12"/>
  <c r="E56" i="12"/>
  <c r="F56" i="12"/>
  <c r="G56" i="12"/>
  <c r="H56" i="12"/>
  <c r="A64" i="12"/>
  <c r="B64" i="12"/>
  <c r="D64" i="12"/>
  <c r="E64" i="12"/>
  <c r="F64" i="12"/>
  <c r="G64" i="12"/>
  <c r="H64" i="12"/>
  <c r="A73" i="12"/>
  <c r="B73" i="12"/>
  <c r="D73" i="12"/>
  <c r="E73" i="12"/>
  <c r="F73" i="12"/>
  <c r="G73" i="12"/>
  <c r="H73" i="12"/>
  <c r="A74" i="12"/>
  <c r="B74" i="12"/>
  <c r="D74" i="12"/>
  <c r="E74" i="12"/>
  <c r="F74" i="12"/>
  <c r="G74" i="12"/>
  <c r="H74" i="12"/>
  <c r="A75" i="12"/>
  <c r="B75" i="12"/>
  <c r="D75" i="12"/>
  <c r="E75" i="12"/>
  <c r="F75" i="12"/>
  <c r="G75" i="12"/>
  <c r="H75" i="12"/>
  <c r="A79" i="12"/>
  <c r="B79" i="12"/>
  <c r="D79" i="12"/>
  <c r="E79" i="12"/>
  <c r="F79" i="12"/>
  <c r="G79" i="12"/>
  <c r="H79" i="12"/>
  <c r="A94" i="12"/>
  <c r="B94" i="12"/>
  <c r="D94" i="12"/>
  <c r="E94" i="12"/>
  <c r="F94" i="12"/>
  <c r="G94" i="12"/>
  <c r="H94" i="12"/>
  <c r="A41" i="12"/>
  <c r="B41" i="12"/>
  <c r="D41" i="12"/>
  <c r="E41" i="12"/>
  <c r="F41" i="12"/>
  <c r="G41" i="12"/>
  <c r="H41" i="12"/>
  <c r="A62" i="12"/>
  <c r="B62" i="12"/>
  <c r="D62" i="12"/>
  <c r="E62" i="12"/>
  <c r="F62" i="12"/>
  <c r="G62" i="12"/>
  <c r="H62" i="12"/>
  <c r="A67" i="12"/>
  <c r="B67" i="12"/>
  <c r="D67" i="12"/>
  <c r="E67" i="12"/>
  <c r="F67" i="12"/>
  <c r="G67" i="12"/>
  <c r="H67" i="12"/>
  <c r="B46" i="12"/>
  <c r="D46" i="12"/>
  <c r="E46" i="12"/>
  <c r="F46" i="12"/>
  <c r="G46" i="12"/>
  <c r="H46" i="12"/>
  <c r="A46" i="12"/>
  <c r="A10" i="12"/>
  <c r="B10" i="12"/>
  <c r="D10" i="12"/>
  <c r="E10" i="12"/>
  <c r="F10" i="12"/>
  <c r="G10" i="12"/>
  <c r="H10" i="12"/>
  <c r="A11" i="12"/>
  <c r="B11" i="12"/>
  <c r="D11" i="12"/>
  <c r="E11" i="12"/>
  <c r="F11" i="12"/>
  <c r="G11" i="12"/>
  <c r="H11" i="12"/>
  <c r="A19" i="12"/>
  <c r="B19" i="12"/>
  <c r="D19" i="12"/>
  <c r="E19" i="12"/>
  <c r="F19" i="12"/>
  <c r="G19" i="12"/>
  <c r="H19" i="12"/>
  <c r="A22" i="12"/>
  <c r="B22" i="12"/>
  <c r="D22" i="12"/>
  <c r="E22" i="12"/>
  <c r="F22" i="12"/>
  <c r="G22" i="12"/>
  <c r="H22" i="12"/>
  <c r="A25" i="12"/>
  <c r="B25" i="12"/>
  <c r="D25" i="12"/>
  <c r="E25" i="12"/>
  <c r="F25" i="12"/>
  <c r="G25" i="12"/>
  <c r="H25" i="12"/>
  <c r="A26" i="12"/>
  <c r="B26" i="12"/>
  <c r="D26" i="12"/>
  <c r="E26" i="12"/>
  <c r="F26" i="12"/>
  <c r="G26" i="12"/>
  <c r="H26" i="12"/>
  <c r="A27" i="12"/>
  <c r="B27" i="12"/>
  <c r="D27" i="12"/>
  <c r="E27" i="12"/>
  <c r="F27" i="12"/>
  <c r="G27" i="12"/>
  <c r="H27" i="12"/>
  <c r="A36" i="12"/>
  <c r="B36" i="12"/>
  <c r="D36" i="12"/>
  <c r="E36" i="12"/>
  <c r="F36" i="12"/>
  <c r="G36" i="12"/>
  <c r="H36" i="12"/>
  <c r="A49" i="12"/>
  <c r="B49" i="12"/>
  <c r="D49" i="12"/>
  <c r="E49" i="12"/>
  <c r="F49" i="12"/>
  <c r="G49" i="12"/>
  <c r="H49" i="12"/>
  <c r="A50" i="12"/>
  <c r="B50" i="12"/>
  <c r="D50" i="12"/>
  <c r="E50" i="12"/>
  <c r="F50" i="12"/>
  <c r="G50" i="12"/>
  <c r="H50" i="12"/>
  <c r="A60" i="12"/>
  <c r="B60" i="12"/>
  <c r="D60" i="12"/>
  <c r="E60" i="12"/>
  <c r="F60" i="12"/>
  <c r="G60" i="12"/>
  <c r="H60" i="12"/>
  <c r="A93" i="12"/>
  <c r="B93" i="12"/>
  <c r="D93" i="12"/>
  <c r="E93" i="12"/>
  <c r="F93" i="12"/>
  <c r="G93" i="12"/>
  <c r="H93" i="12"/>
  <c r="B45" i="12"/>
  <c r="D45" i="12"/>
  <c r="E45" i="12"/>
  <c r="F45" i="12"/>
  <c r="G45" i="12"/>
  <c r="H45" i="12"/>
  <c r="A32" i="12"/>
  <c r="B32" i="12"/>
  <c r="D32" i="12"/>
  <c r="E32" i="12"/>
  <c r="F32" i="12"/>
  <c r="G32" i="12"/>
  <c r="H32" i="12"/>
  <c r="A37" i="12"/>
  <c r="B37" i="12"/>
  <c r="D37" i="12"/>
  <c r="E37" i="12"/>
  <c r="F37" i="12"/>
  <c r="G37" i="12"/>
  <c r="H37" i="12"/>
  <c r="A40" i="12"/>
  <c r="B40" i="12"/>
  <c r="D40" i="12"/>
  <c r="E40" i="12"/>
  <c r="F40" i="12"/>
  <c r="G40" i="12"/>
  <c r="H40" i="12"/>
  <c r="A81" i="12"/>
  <c r="B81" i="12"/>
  <c r="D81" i="12"/>
  <c r="E81" i="12"/>
  <c r="F81" i="12"/>
  <c r="G81" i="12"/>
  <c r="H81" i="12"/>
  <c r="A82" i="12"/>
  <c r="B82" i="12"/>
  <c r="D82" i="12"/>
  <c r="E82" i="12"/>
  <c r="F82" i="12"/>
  <c r="G82" i="12"/>
  <c r="H82" i="12"/>
  <c r="B9" i="12"/>
  <c r="D9" i="12"/>
  <c r="E9" i="12"/>
  <c r="F9" i="12"/>
  <c r="G9" i="12"/>
  <c r="H9" i="12"/>
  <c r="A9" i="12"/>
  <c r="A4" i="12"/>
  <c r="B4" i="12"/>
  <c r="D4" i="12"/>
  <c r="E4" i="12"/>
  <c r="F4" i="12"/>
  <c r="G4" i="12"/>
  <c r="H4" i="12"/>
  <c r="A5" i="12"/>
  <c r="B5" i="12"/>
  <c r="D5" i="12"/>
  <c r="E5" i="12"/>
  <c r="F5" i="12"/>
  <c r="G5" i="12"/>
  <c r="H5" i="12"/>
  <c r="A28" i="12"/>
  <c r="B28" i="12"/>
  <c r="D28" i="12"/>
  <c r="E28" i="12"/>
  <c r="F28" i="12"/>
  <c r="G28" i="12"/>
  <c r="H28" i="12"/>
  <c r="A34" i="12"/>
  <c r="B34" i="12"/>
  <c r="D34" i="12"/>
  <c r="E34" i="12"/>
  <c r="F34" i="12"/>
  <c r="G34" i="12"/>
  <c r="H34" i="12"/>
  <c r="A35" i="12"/>
  <c r="B35" i="12"/>
  <c r="D35" i="12"/>
  <c r="E35" i="12"/>
  <c r="F35" i="12"/>
  <c r="G35" i="12"/>
  <c r="H35" i="12"/>
  <c r="A38" i="12"/>
  <c r="B38" i="12"/>
  <c r="D38" i="12"/>
  <c r="E38" i="12"/>
  <c r="F38" i="12"/>
  <c r="G38" i="12"/>
  <c r="H38" i="12"/>
  <c r="B52" i="12"/>
  <c r="D52" i="12"/>
  <c r="E52" i="12"/>
  <c r="F52" i="12"/>
  <c r="G52" i="12"/>
  <c r="H52" i="12"/>
  <c r="A57" i="12"/>
  <c r="B57" i="12"/>
  <c r="D57" i="12"/>
  <c r="E57" i="12"/>
  <c r="F57" i="12"/>
  <c r="G57" i="12"/>
  <c r="H57" i="12"/>
  <c r="A61" i="12"/>
  <c r="B61" i="12"/>
  <c r="D61" i="12"/>
  <c r="E61" i="12"/>
  <c r="F61" i="12"/>
  <c r="G61" i="12"/>
  <c r="H61" i="12"/>
  <c r="A69" i="12"/>
  <c r="B69" i="12"/>
  <c r="D69" i="12"/>
  <c r="E69" i="12"/>
  <c r="F69" i="12"/>
  <c r="G69" i="12"/>
  <c r="H69" i="12"/>
  <c r="A83" i="12"/>
  <c r="B83" i="12"/>
  <c r="D83" i="12"/>
  <c r="E83" i="12"/>
  <c r="F83" i="12"/>
  <c r="G83" i="12"/>
  <c r="H83" i="12"/>
  <c r="A85" i="12"/>
  <c r="B85" i="12"/>
  <c r="D85" i="12"/>
  <c r="E85" i="12"/>
  <c r="F85" i="12"/>
  <c r="G85" i="12"/>
  <c r="H85" i="12"/>
  <c r="A87" i="12"/>
  <c r="B87" i="12"/>
  <c r="D87" i="12"/>
  <c r="E87" i="12"/>
  <c r="F87" i="12"/>
  <c r="G87" i="12"/>
  <c r="H87" i="12"/>
  <c r="A92" i="12"/>
  <c r="B92" i="12"/>
  <c r="D92" i="12"/>
  <c r="E92" i="12"/>
  <c r="F92" i="12"/>
  <c r="G92" i="12"/>
  <c r="H92" i="12"/>
  <c r="A15" i="12"/>
  <c r="B15" i="12"/>
  <c r="D15" i="12"/>
  <c r="E15" i="12"/>
  <c r="F15" i="12"/>
  <c r="G15" i="12"/>
  <c r="H15" i="12"/>
  <c r="A29" i="12"/>
  <c r="B29" i="12"/>
  <c r="D29" i="12"/>
  <c r="E29" i="12"/>
  <c r="F29" i="12"/>
  <c r="G29" i="12"/>
  <c r="H29" i="12"/>
  <c r="A20" i="12"/>
  <c r="B20" i="12"/>
  <c r="D20" i="12"/>
  <c r="E20" i="12"/>
  <c r="F20" i="12"/>
  <c r="G20" i="12"/>
  <c r="H20" i="12"/>
  <c r="A39" i="12"/>
  <c r="B39" i="12"/>
  <c r="D39" i="12"/>
  <c r="E39" i="12"/>
  <c r="F39" i="12"/>
  <c r="G39" i="12"/>
  <c r="H39" i="12"/>
</calcChain>
</file>

<file path=xl/sharedStrings.xml><?xml version="1.0" encoding="utf-8"?>
<sst xmlns="http://schemas.openxmlformats.org/spreadsheetml/2006/main" count="611" uniqueCount="222">
  <si>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</si>
  <si>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</si>
  <si>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</si>
  <si>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</si>
  <si>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</si>
  <si>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</si>
  <si>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</si>
  <si>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</si>
  <si>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</si>
  <si>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</si>
  <si>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</si>
  <si>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</si>
  <si>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</si>
  <si>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</si>
  <si>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</si>
  <si>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</si>
  <si>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</si>
  <si>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</si>
  <si>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</si>
  <si>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</si>
  <si>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</si>
  <si>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</si>
  <si>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</si>
  <si>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</si>
  <si>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</si>
  <si>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</si>
  <si>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</si>
  <si>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</si>
  <si>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客户简称</t>
    <phoneticPr fontId="3" type="noConversion"/>
  </si>
  <si>
    <t>001</t>
  </si>
  <si>
    <t>否</t>
  </si>
  <si>
    <t>是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</si>
  <si>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</si>
  <si>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</si>
  <si>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</si>
  <si>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</si>
  <si>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</si>
  <si>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</si>
  <si>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</si>
  <si>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</si>
  <si>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</si>
  <si>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</si>
  <si>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</si>
  <si>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</si>
  <si>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</si>
  <si>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</si>
  <si>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</si>
  <si>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</si>
  <si>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</si>
  <si>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</si>
  <si>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</si>
  <si>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</si>
  <si>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</si>
  <si>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</si>
  <si>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</si>
  <si>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</si>
  <si>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</si>
  <si>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</si>
  <si>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</si>
  <si>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</si>
  <si>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</si>
  <si>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</si>
  <si>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</si>
  <si>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</si>
  <si>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</si>
  <si>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</si>
  <si>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</si>
  <si>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</si>
  <si>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</si>
  <si>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</si>
  <si>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</si>
  <si>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</si>
  <si>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</si>
  <si>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</si>
  <si>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</si>
  <si>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</si>
  <si>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</si>
  <si>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</si>
  <si>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</si>
  <si>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</si>
  <si>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</si>
  <si>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</si>
  <si>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</si>
  <si>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</si>
  <si>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</si>
  <si>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</si>
  <si>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</si>
  <si>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</si>
  <si>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</si>
  <si>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</si>
  <si>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</si>
  <si>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</si>
  <si>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</si>
  <si>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报告文号</t>
    <phoneticPr fontId="3" type="noConversion"/>
  </si>
  <si>
    <t>北京卡罗里尼</t>
    <phoneticPr fontId="2" type="noConversion"/>
  </si>
  <si>
    <t>CAMEL煤炭资产</t>
    <phoneticPr fontId="2" type="noConversion"/>
  </si>
  <si>
    <t>华阳富邦技术</t>
    <phoneticPr fontId="2" type="noConversion"/>
  </si>
  <si>
    <t>企德明咨询</t>
    <phoneticPr fontId="2" type="noConversion"/>
  </si>
  <si>
    <t>高安屯废品处理</t>
    <phoneticPr fontId="2" type="noConversion"/>
  </si>
  <si>
    <t>苹果电科产品</t>
    <phoneticPr fontId="2" type="noConversion"/>
  </si>
  <si>
    <t>莱茵河电器</t>
    <phoneticPr fontId="2" type="noConversion"/>
  </si>
  <si>
    <t>卓超灵工程</t>
    <phoneticPr fontId="2" type="noConversion"/>
  </si>
  <si>
    <t>太阳联通信息技术</t>
    <phoneticPr fontId="2" type="noConversion"/>
  </si>
  <si>
    <t>康洛格电子</t>
    <phoneticPr fontId="2" type="noConversion"/>
  </si>
  <si>
    <t>莫兰德环球</t>
    <phoneticPr fontId="2" type="noConversion"/>
  </si>
  <si>
    <t>嘉明全球投资</t>
    <phoneticPr fontId="3" type="noConversion"/>
  </si>
  <si>
    <t>优才少年</t>
    <phoneticPr fontId="2" type="noConversion"/>
  </si>
  <si>
    <t>创科明讯科技</t>
    <phoneticPr fontId="2" type="noConversion"/>
  </si>
  <si>
    <t>丽沙维亚</t>
    <phoneticPr fontId="3" type="noConversion"/>
  </si>
  <si>
    <t>亮博美卡</t>
    <phoneticPr fontId="2" type="noConversion"/>
  </si>
  <si>
    <t>布非布艺</t>
    <phoneticPr fontId="2" type="noConversion"/>
  </si>
  <si>
    <t>浪通祥瑞</t>
    <phoneticPr fontId="2" type="noConversion"/>
  </si>
  <si>
    <t>中波华丽</t>
    <phoneticPr fontId="2" type="noConversion"/>
  </si>
  <si>
    <t>凯洛门格艺术</t>
    <phoneticPr fontId="2" type="noConversion"/>
  </si>
  <si>
    <t>TNT对外贸易</t>
    <phoneticPr fontId="2" type="noConversion"/>
  </si>
  <si>
    <t>福楼派腾</t>
    <phoneticPr fontId="2" type="noConversion"/>
  </si>
  <si>
    <t>诚信国检</t>
    <phoneticPr fontId="2" type="noConversion"/>
  </si>
  <si>
    <t>安吉丽纳科技</t>
    <phoneticPr fontId="2" type="noConversion"/>
  </si>
  <si>
    <t>镇江金色水务</t>
    <phoneticPr fontId="2" type="noConversion"/>
  </si>
  <si>
    <t>美华东瑞</t>
    <phoneticPr fontId="2" type="noConversion"/>
  </si>
  <si>
    <t>淮安天色水科技</t>
    <phoneticPr fontId="2" type="noConversion"/>
  </si>
  <si>
    <t>瑞力星华</t>
    <phoneticPr fontId="2" type="noConversion"/>
  </si>
  <si>
    <t>人脉时代</t>
    <phoneticPr fontId="2" type="noConversion"/>
  </si>
  <si>
    <t>北京欧企人才服务</t>
    <phoneticPr fontId="2" type="noConversion"/>
  </si>
  <si>
    <t>思丽康达</t>
    <phoneticPr fontId="2" type="noConversion"/>
  </si>
  <si>
    <t>明达沃牛</t>
    <phoneticPr fontId="2" type="noConversion"/>
  </si>
  <si>
    <t>快捷健得</t>
    <phoneticPr fontId="3" type="noConversion"/>
  </si>
  <si>
    <t>补天富士</t>
    <phoneticPr fontId="3" type="noConversion"/>
  </si>
  <si>
    <t>慧林咨询</t>
    <phoneticPr fontId="2" type="noConversion"/>
  </si>
  <si>
    <t>镇玉厂</t>
    <phoneticPr fontId="2" type="noConversion"/>
  </si>
  <si>
    <t>英特联创</t>
    <phoneticPr fontId="3" type="noConversion"/>
  </si>
  <si>
    <t>萨曼机械设备</t>
    <phoneticPr fontId="2" type="noConversion"/>
  </si>
  <si>
    <t>威特奇喷涂</t>
    <phoneticPr fontId="2" type="noConversion"/>
  </si>
  <si>
    <t>中山能源</t>
    <phoneticPr fontId="2" type="noConversion"/>
  </si>
  <si>
    <t>创时尚衣橱</t>
    <phoneticPr fontId="2" type="noConversion"/>
  </si>
  <si>
    <t>运通联和</t>
    <phoneticPr fontId="2" type="noConversion"/>
  </si>
  <si>
    <t>吾事创意</t>
    <phoneticPr fontId="2" type="noConversion"/>
  </si>
  <si>
    <t>山林森</t>
    <phoneticPr fontId="2" type="noConversion"/>
  </si>
  <si>
    <t>欧泊工程</t>
    <phoneticPr fontId="2" type="noConversion"/>
  </si>
  <si>
    <t>福美医疗器械</t>
    <phoneticPr fontId="3" type="noConversion"/>
  </si>
  <si>
    <t>瑞祥咨询顾问</t>
    <phoneticPr fontId="2" type="noConversion"/>
  </si>
  <si>
    <t>石公馆咖啡</t>
    <phoneticPr fontId="2" type="noConversion"/>
  </si>
  <si>
    <t>信安洋合科技</t>
    <phoneticPr fontId="2" type="noConversion"/>
  </si>
  <si>
    <t>六福精艺</t>
    <phoneticPr fontId="2" type="noConversion"/>
  </si>
  <si>
    <t>清洁废物处理</t>
    <phoneticPr fontId="2" type="noConversion"/>
  </si>
  <si>
    <t>美发恪里</t>
    <phoneticPr fontId="3" type="noConversion"/>
  </si>
  <si>
    <t>爱丽斯旅游</t>
    <phoneticPr fontId="2" type="noConversion"/>
  </si>
  <si>
    <t>张家明港务</t>
    <phoneticPr fontId="2" type="noConversion"/>
  </si>
  <si>
    <t>拉A汽车贸易</t>
    <phoneticPr fontId="2" type="noConversion"/>
  </si>
  <si>
    <t>因特联通科技</t>
    <phoneticPr fontId="2" type="noConversion"/>
  </si>
  <si>
    <t>新天丽宠物医院</t>
    <phoneticPr fontId="2" type="noConversion"/>
  </si>
  <si>
    <t>阐述信息咨询</t>
    <phoneticPr fontId="2" type="noConversion"/>
  </si>
  <si>
    <t>蓝莓文化艺术</t>
    <phoneticPr fontId="2" type="noConversion"/>
  </si>
  <si>
    <t>当代传卫科技</t>
    <phoneticPr fontId="2" type="noConversion"/>
  </si>
  <si>
    <t>商信达投资咨询</t>
    <phoneticPr fontId="3" type="noConversion"/>
  </si>
  <si>
    <t>莫克机械工程</t>
    <phoneticPr fontId="2" type="noConversion"/>
  </si>
  <si>
    <t>盛茂拓业</t>
    <phoneticPr fontId="2" type="noConversion"/>
  </si>
  <si>
    <t>郑州明达水务</t>
    <phoneticPr fontId="2" type="noConversion"/>
  </si>
  <si>
    <t>江苏恒远环保</t>
    <phoneticPr fontId="2" type="noConversion"/>
  </si>
  <si>
    <t>扬中废物处理</t>
    <phoneticPr fontId="2" type="noConversion"/>
  </si>
  <si>
    <t>福星人才管理</t>
    <phoneticPr fontId="2" type="noConversion"/>
  </si>
  <si>
    <t>单晶科技</t>
    <phoneticPr fontId="2" type="noConversion"/>
  </si>
  <si>
    <t>咨和讯信息</t>
    <phoneticPr fontId="2" type="noConversion"/>
  </si>
  <si>
    <t>卓越工程施工</t>
    <phoneticPr fontId="2" type="noConversion"/>
  </si>
  <si>
    <t>超前时尚</t>
    <phoneticPr fontId="2" type="noConversion"/>
  </si>
  <si>
    <t>仪和电能</t>
    <phoneticPr fontId="2" type="noConversion"/>
  </si>
  <si>
    <t>美腾资讯</t>
    <phoneticPr fontId="3" type="noConversion"/>
  </si>
  <si>
    <t>创新印刷</t>
    <phoneticPr fontId="2" type="noConversion"/>
  </si>
  <si>
    <t>中才古世纪</t>
    <phoneticPr fontId="2" type="noConversion"/>
  </si>
  <si>
    <t>北京蓝调</t>
    <phoneticPr fontId="2" type="noConversion"/>
  </si>
  <si>
    <t>上海绿色污水处理</t>
    <phoneticPr fontId="2" type="noConversion"/>
  </si>
  <si>
    <t>昊才正气</t>
    <phoneticPr fontId="2" type="noConversion"/>
  </si>
  <si>
    <t>新兴时代科技</t>
    <phoneticPr fontId="2" type="noConversion"/>
  </si>
  <si>
    <t>大世界科贸</t>
    <phoneticPr fontId="2" type="noConversion"/>
  </si>
  <si>
    <t>德盟德数码</t>
    <phoneticPr fontId="2" type="noConversion"/>
  </si>
  <si>
    <t>八州数据通</t>
    <phoneticPr fontId="2" type="noConversion"/>
  </si>
  <si>
    <t>欧亚联通资本管理</t>
    <phoneticPr fontId="2" type="noConversion"/>
  </si>
  <si>
    <t>西戎美发</t>
    <phoneticPr fontId="2" type="noConversion"/>
  </si>
  <si>
    <t>Network软件</t>
    <phoneticPr fontId="2" type="noConversion"/>
  </si>
  <si>
    <t>东方星咨询</t>
    <phoneticPr fontId="2" type="noConversion"/>
  </si>
  <si>
    <t>四处游旅行社</t>
    <phoneticPr fontId="3" type="noConversion"/>
  </si>
  <si>
    <t>上海蓝调科普</t>
    <phoneticPr fontId="2" type="noConversion"/>
  </si>
  <si>
    <t>报告收费（元）</t>
    <phoneticPr fontId="2" type="noConversion"/>
  </si>
  <si>
    <t>报告修改次数</t>
    <phoneticPr fontId="2" type="noConversion"/>
  </si>
  <si>
    <t>泰达山水处理</t>
    <phoneticPr fontId="2" type="noConversion"/>
  </si>
  <si>
    <t>否</t>
    <phoneticPr fontId="2" type="noConversion"/>
  </si>
  <si>
    <t>091</t>
    <phoneticPr fontId="2" type="noConversion"/>
  </si>
  <si>
    <t>菲墨格信息</t>
  </si>
  <si>
    <t>信仰科技</t>
  </si>
  <si>
    <t>补天资源</t>
  </si>
  <si>
    <t>是否填报</t>
    <phoneticPr fontId="3" type="noConversion"/>
  </si>
  <si>
    <t>是否审核</t>
    <phoneticPr fontId="3" type="noConversion"/>
  </si>
  <si>
    <t>是否通知客户</t>
    <phoneticPr fontId="3" type="noConversion"/>
  </si>
  <si>
    <t>责任人</t>
    <phoneticPr fontId="2" type="noConversion"/>
  </si>
  <si>
    <t>高小丹</t>
  </si>
  <si>
    <t>刘君赢</t>
  </si>
  <si>
    <t>王铬争</t>
  </si>
  <si>
    <t>石明砚</t>
  </si>
  <si>
    <t>杨晓柯</t>
  </si>
  <si>
    <t>完成情况</t>
    <phoneticPr fontId="2" type="noConversion"/>
  </si>
  <si>
    <t>报告奖金</t>
    <phoneticPr fontId="2" type="noConversion"/>
  </si>
  <si>
    <t>报告文号</t>
  </si>
  <si>
    <t>客户简称</t>
  </si>
  <si>
    <t>报告收费（元）</t>
  </si>
  <si>
    <t>报告修改次数</t>
  </si>
  <si>
    <t>是否填报</t>
  </si>
  <si>
    <t>是否审核</t>
  </si>
  <si>
    <t>是否通知客户</t>
  </si>
  <si>
    <t>姓名</t>
    <phoneticPr fontId="2" type="noConversion"/>
  </si>
  <si>
    <t>撰写报告数</t>
    <phoneticPr fontId="2" type="noConversion"/>
  </si>
  <si>
    <t>修改过0次的报告数</t>
    <phoneticPr fontId="2" type="noConversion"/>
  </si>
  <si>
    <t>修改过1次的报告数</t>
    <phoneticPr fontId="2" type="noConversion"/>
  </si>
  <si>
    <t>修改过2次的报告数</t>
  </si>
  <si>
    <t>修改过3次的报告数</t>
  </si>
  <si>
    <t>修改过4次的报告数</t>
  </si>
  <si>
    <t>报告奖金总计</t>
    <phoneticPr fontId="2" type="noConversion"/>
  </si>
  <si>
    <t>王铬争</t>
    <phoneticPr fontId="2" type="noConversion"/>
  </si>
  <si>
    <t>高小丹</t>
    <phoneticPr fontId="2" type="noConversion"/>
  </si>
  <si>
    <t>刘君赢</t>
    <phoneticPr fontId="2" type="noConversion"/>
  </si>
  <si>
    <t>石明砚</t>
    <phoneticPr fontId="2" type="noConversion"/>
  </si>
  <si>
    <t>杨晓柯</t>
    <phoneticPr fontId="2" type="noConversion"/>
  </si>
  <si>
    <t>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</si>
</sst>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华文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1"/>
      <name val="宋体"/>
      <family val="3"/>
      <charset val="134"/>
    </font>
    <font>
      <b/>
      <sz val="11"/>
      <color theme="5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0" xfId="1" applyFill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1" applyFont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43" fontId="6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5" formatCode="_ * #,##0.00_ ;_ * \-#,##0.00_ ;_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宋体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numFmt numFmtId="30" formatCode="@"/>
      <alignment horizontal="center" vertical="center" textRotation="0" wrapText="0" indent="0" justifyLastLine="0" shrinkToFit="0" readingOrder="0"/>
      <protection locked="0" hidden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FF0000"/>
      </font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6"/>
          <c:order val="0"/>
          <c:dLbls>
            <c:numFmt formatCode="0.0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员工个人情况统计!$C$2:$G$2</c:f>
              <c:strCache>
                <c:ptCount val="5"/>
                <c:pt idx="0">
                  <c:v>修改过0次的报告数</c:v>
                </c:pt>
                <c:pt idx="1">
                  <c:v>修改过1次的报告数</c:v>
                </c:pt>
                <c:pt idx="2">
                  <c:v>修改过2次的报告数</c:v>
                </c:pt>
                <c:pt idx="3">
                  <c:v>修改过3次的报告数</c:v>
                </c:pt>
                <c:pt idx="4">
                  <c:v>修改过4次的报告数</c:v>
                </c:pt>
              </c:strCache>
            </c:strRef>
          </c:cat>
          <c:val>
            <c:numRef>
              <c:f>员工个人情况统计!$C$8:$G$8</c:f>
              <c:numCache>
                <c:formatCode>General</c:formatCode>
                <c:ptCount val="5"/>
                <c:pt idx="0">
                  <c:v>58</c:v>
                </c:pt>
                <c:pt idx="1">
                  <c:v>20</c:v>
                </c:pt>
                <c:pt idx="2">
                  <c:v>9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9</xdr:row>
      <xdr:rowOff>223837</xdr:rowOff>
    </xdr:from>
    <xdr:to>
      <xdr:col>6</xdr:col>
      <xdr:colOff>476250</xdr:colOff>
      <xdr:row>20</xdr:row>
      <xdr:rowOff>90487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A2:J94" totalsRowShown="0" headerRowDxfId="18" dataDxfId="19">
  <autoFilter ref="A2:J94"/>
  <tableColumns count="10">
    <tableColumn id="1" name="报告文号" dataDxfId="17"/>
    <tableColumn id="2" name="客户简称" dataDxfId="16"/>
    <tableColumn id="3" name="责任人" dataDxfId="15"/>
    <tableColumn id="4" name="报告收费（元）" dataDxfId="14"/>
    <tableColumn id="5" name="报告修改次数" dataDxfId="13"/>
    <tableColumn id="6" name="是否填报" dataDxfId="12"/>
    <tableColumn id="7" name="是否审核" dataDxfId="11"/>
    <tableColumn id="8" name="是否通知客户" dataDxfId="10"/>
    <tableColumn id="9" name="完成情况" dataDxfId="21">
      <calculatedColumnFormula>IF(H3="否","未完成",IF(G3="否","未完成",IF(F3="否","未完成","完成")))</calculatedColumnFormula>
    </tableColumn>
    <tableColumn id="10" name="报告奖金" dataDxfId="20">
      <calculatedColumnFormula>IF(I3="完成",IF(D3&gt;2800,D3*0.1,IF(D3&gt;1000,D3*0.08,100))+30,IF(D3&gt;2800,D3*0.1,IF(D3&gt;1000,D3*0.08,100)))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表1_3" displayName="表1_3" ref="A2:H8" totalsRowShown="0" headerRowDxfId="9" dataDxfId="8" headerRowCellStyle="常规 2" dataCellStyle="常规 2">
  <tableColumns count="8">
    <tableColumn id="1" name="姓名" dataDxfId="7" dataCellStyle="常规 2"/>
    <tableColumn id="2" name="撰写报告数" dataDxfId="6" dataCellStyle="常规 2">
      <calculatedColumnFormula>COUNTIFS(表1[责任人],表1_3[[#This Row],[姓名]])</calculatedColumnFormula>
    </tableColumn>
    <tableColumn id="3" name="修改过0次的报告数" dataDxfId="5" dataCellStyle="常规 2">
      <calculatedColumnFormula>COUNTIFS(表1[责任人],表1_3[[#This Row],[姓名]],表1[报告修改次数],0)</calculatedColumnFormula>
    </tableColumn>
    <tableColumn id="4" name="修改过1次的报告数" dataDxfId="4" dataCellStyle="常规 2">
      <calculatedColumnFormula>COUNTIFS(表1[责任人],表1_3[[#This Row],[姓名]],表1[报告修改次数],1)</calculatedColumnFormula>
    </tableColumn>
    <tableColumn id="5" name="修改过2次的报告数" dataDxfId="3" dataCellStyle="常规 2">
      <calculatedColumnFormula>COUNTIFS(表1[责任人],表1_3[[#This Row],[姓名]],表1[报告修改次数],2)</calculatedColumnFormula>
    </tableColumn>
    <tableColumn id="6" name="修改过3次的报告数" dataDxfId="2" dataCellStyle="常规 2">
      <calculatedColumnFormula>COUNTIFS(表1[责任人],表1_3[[#This Row],[姓名]],表1[报告修改次数],3)</calculatedColumnFormula>
    </tableColumn>
    <tableColumn id="7" name="修改过4次的报告数" dataDxfId="1" dataCellStyle="常规 2">
      <calculatedColumnFormula>COUNTIFS(表1[责任人],表1_3[[#This Row],[姓名]],表1[报告修改次数],4)</calculatedColumnFormula>
    </tableColumn>
    <tableColumn id="8" name="报告奖金总计" dataDxfId="0" dataCellStyle="常规 2">
      <calculatedColumnFormula>SUMIFS(表1[报告奖金],表1[责任人],表1_3[[#This Row],[姓名]])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38"/>
  <sheetViews>
    <sheetView zoomScaleSheetLayoutView="100" workbookViewId="0"/>
  </sheetViews>
  <sheetFormatPr defaultColWidth="9" defaultRowHeight="14.25"/>
  <cols>
    <col min="1" max="1" width="9" style="2"/>
    <col min="2" max="2" width="17.25" style="2" bestFit="1" customWidth="1"/>
    <col min="3" max="3" width="14.125" style="2" bestFit="1" customWidth="1"/>
    <col min="4" max="4" width="12.5" style="2" customWidth="1"/>
    <col min="5" max="5" width="14.125" style="2" customWidth="1"/>
    <col min="6" max="6" width="16" style="2" customWidth="1"/>
    <col min="7" max="7" width="16.125" style="2" bestFit="1" customWidth="1"/>
    <col min="8" max="8" width="19.25" style="3" customWidth="1"/>
    <col min="9" max="9" width="19.375" style="2" bestFit="1" customWidth="1"/>
    <col min="10" max="16384" width="9" style="2"/>
  </cols>
  <sheetData>
    <row r="1" spans="1:8" ht="21.75" customHeight="1">
      <c r="A1" t="s">
        <v>93</v>
      </c>
      <c r="B1" t="s">
        <v>28</v>
      </c>
      <c r="C1" t="s">
        <v>182</v>
      </c>
      <c r="D1" t="s">
        <v>183</v>
      </c>
      <c r="E1" t="s">
        <v>190</v>
      </c>
      <c r="F1" t="s">
        <v>191</v>
      </c>
      <c r="G1" t="s">
        <v>192</v>
      </c>
      <c r="H1"/>
    </row>
    <row r="2" spans="1:8" ht="21.75" customHeight="1">
      <c r="A2" s="6" t="s">
        <v>0</v>
      </c>
      <c r="B2" t="s">
        <v>181</v>
      </c>
      <c r="C2">
        <v>3000</v>
      </c>
      <c r="D2">
        <v>0</v>
      </c>
      <c r="E2" t="s">
        <v>31</v>
      </c>
      <c r="F2" t="s">
        <v>31</v>
      </c>
      <c r="G2" t="s">
        <v>31</v>
      </c>
      <c r="H2"/>
    </row>
    <row r="3" spans="1:8" ht="21.75" customHeight="1">
      <c r="A3" s="6" t="s">
        <v>1</v>
      </c>
      <c r="B3" t="s">
        <v>94</v>
      </c>
      <c r="C3">
        <v>2500</v>
      </c>
      <c r="D3">
        <v>1</v>
      </c>
      <c r="E3" t="s">
        <v>31</v>
      </c>
      <c r="F3" t="s">
        <v>31</v>
      </c>
      <c r="G3" t="s">
        <v>31</v>
      </c>
      <c r="H3"/>
    </row>
    <row r="4" spans="1:8" ht="21.75" customHeight="1">
      <c r="A4" s="6" t="s">
        <v>24</v>
      </c>
      <c r="B4" t="s">
        <v>102</v>
      </c>
      <c r="C4">
        <v>2300</v>
      </c>
      <c r="D4">
        <v>0</v>
      </c>
      <c r="E4" t="s">
        <v>31</v>
      </c>
      <c r="F4" t="s">
        <v>31</v>
      </c>
      <c r="G4" t="s">
        <v>185</v>
      </c>
      <c r="H4"/>
    </row>
    <row r="5" spans="1:8" ht="21.75" customHeight="1">
      <c r="A5" s="6" t="s">
        <v>34</v>
      </c>
      <c r="B5" t="s">
        <v>95</v>
      </c>
      <c r="C5">
        <v>2200</v>
      </c>
      <c r="D5">
        <v>3</v>
      </c>
      <c r="E5" t="s">
        <v>31</v>
      </c>
      <c r="F5" t="s">
        <v>31</v>
      </c>
      <c r="G5" t="s">
        <v>31</v>
      </c>
      <c r="H5"/>
    </row>
    <row r="6" spans="1:8" ht="21.75" customHeight="1">
      <c r="A6" s="6" t="s">
        <v>35</v>
      </c>
      <c r="B6" t="s">
        <v>96</v>
      </c>
      <c r="C6">
        <v>2900</v>
      </c>
      <c r="D6">
        <v>0</v>
      </c>
      <c r="E6" t="s">
        <v>31</v>
      </c>
      <c r="F6" t="s">
        <v>185</v>
      </c>
      <c r="G6" t="s">
        <v>31</v>
      </c>
      <c r="H6"/>
    </row>
    <row r="7" spans="1:8" ht="21.75" customHeight="1">
      <c r="A7" s="6" t="s">
        <v>38</v>
      </c>
      <c r="B7" t="s">
        <v>97</v>
      </c>
      <c r="C7">
        <v>2900</v>
      </c>
      <c r="D7">
        <v>2</v>
      </c>
      <c r="E7" t="s">
        <v>31</v>
      </c>
      <c r="F7" t="s">
        <v>31</v>
      </c>
      <c r="G7" t="s">
        <v>31</v>
      </c>
      <c r="H7"/>
    </row>
    <row r="8" spans="1:8" s="5" customFormat="1" ht="21.75" customHeight="1">
      <c r="A8" s="6" t="s">
        <v>51</v>
      </c>
      <c r="B8" t="s">
        <v>98</v>
      </c>
      <c r="C8">
        <v>1200</v>
      </c>
      <c r="D8">
        <v>0</v>
      </c>
      <c r="E8" t="s">
        <v>31</v>
      </c>
      <c r="F8" t="s">
        <v>31</v>
      </c>
      <c r="G8" t="s">
        <v>31</v>
      </c>
      <c r="H8"/>
    </row>
    <row r="9" spans="1:8" ht="21.75" customHeight="1">
      <c r="A9" s="6" t="s">
        <v>56</v>
      </c>
      <c r="B9" t="s">
        <v>99</v>
      </c>
      <c r="C9">
        <v>1700</v>
      </c>
      <c r="D9">
        <v>0</v>
      </c>
      <c r="E9" t="s">
        <v>31</v>
      </c>
      <c r="F9" t="s">
        <v>31</v>
      </c>
      <c r="G9" t="s">
        <v>185</v>
      </c>
      <c r="H9"/>
    </row>
    <row r="10" spans="1:8" ht="21.75" customHeight="1">
      <c r="A10" s="6" t="s">
        <v>60</v>
      </c>
      <c r="B10" t="s">
        <v>100</v>
      </c>
      <c r="C10">
        <v>2800</v>
      </c>
      <c r="D10">
        <v>4</v>
      </c>
      <c r="E10" t="s">
        <v>31</v>
      </c>
      <c r="F10" t="s">
        <v>31</v>
      </c>
      <c r="G10" t="s">
        <v>31</v>
      </c>
      <c r="H10"/>
    </row>
    <row r="11" spans="1:8" ht="21.75" customHeight="1">
      <c r="A11" s="6" t="s">
        <v>68</v>
      </c>
      <c r="B11" t="s">
        <v>101</v>
      </c>
      <c r="C11">
        <v>2800</v>
      </c>
      <c r="D11">
        <v>0</v>
      </c>
      <c r="E11" t="s">
        <v>31</v>
      </c>
      <c r="F11" t="s">
        <v>31</v>
      </c>
      <c r="G11" t="s">
        <v>31</v>
      </c>
      <c r="H11"/>
    </row>
    <row r="12" spans="1:8" ht="21.75" customHeight="1">
      <c r="A12" s="6" t="s">
        <v>82</v>
      </c>
      <c r="B12" t="s">
        <v>103</v>
      </c>
      <c r="C12">
        <v>1100</v>
      </c>
      <c r="D12">
        <v>0</v>
      </c>
      <c r="E12" t="s">
        <v>31</v>
      </c>
      <c r="F12" t="s">
        <v>31</v>
      </c>
      <c r="G12" t="s">
        <v>31</v>
      </c>
      <c r="H12"/>
    </row>
    <row r="13" spans="1:8" ht="21.75" customHeight="1">
      <c r="A13" s="6" t="s">
        <v>84</v>
      </c>
      <c r="B13" t="s">
        <v>104</v>
      </c>
      <c r="C13">
        <v>1600</v>
      </c>
      <c r="D13">
        <v>1</v>
      </c>
      <c r="E13" t="s">
        <v>31</v>
      </c>
      <c r="F13" t="s">
        <v>31</v>
      </c>
      <c r="G13" t="s">
        <v>31</v>
      </c>
      <c r="H13"/>
    </row>
    <row r="14" spans="1:8" ht="21.75" customHeight="1">
      <c r="A14" s="6" t="s">
        <v>86</v>
      </c>
      <c r="B14" t="s">
        <v>105</v>
      </c>
      <c r="C14">
        <v>2400</v>
      </c>
      <c r="D14">
        <v>0</v>
      </c>
      <c r="E14" t="s">
        <v>31</v>
      </c>
      <c r="F14" t="s">
        <v>30</v>
      </c>
      <c r="G14" t="s">
        <v>31</v>
      </c>
      <c r="H14"/>
    </row>
    <row r="15" spans="1:8" ht="21.75" customHeight="1">
      <c r="A15" s="6" t="s">
        <v>91</v>
      </c>
      <c r="B15" t="s">
        <v>106</v>
      </c>
      <c r="C15">
        <v>1200</v>
      </c>
      <c r="D15">
        <v>0</v>
      </c>
      <c r="E15" t="s">
        <v>31</v>
      </c>
      <c r="F15" t="s">
        <v>31</v>
      </c>
      <c r="G15" t="s">
        <v>31</v>
      </c>
      <c r="H15"/>
    </row>
    <row r="16" spans="1:8" ht="21.75" customHeight="1">
      <c r="A16" s="6" t="s">
        <v>11</v>
      </c>
      <c r="B16" t="s">
        <v>184</v>
      </c>
      <c r="C16">
        <v>1000</v>
      </c>
      <c r="D16">
        <v>2</v>
      </c>
      <c r="E16" t="s">
        <v>31</v>
      </c>
      <c r="F16" t="s">
        <v>31</v>
      </c>
      <c r="G16" t="s">
        <v>31</v>
      </c>
      <c r="H16" s="2"/>
    </row>
    <row r="17" spans="1:8" ht="21.75" customHeight="1">
      <c r="A17" s="6" t="s">
        <v>25</v>
      </c>
      <c r="B17" t="s">
        <v>107</v>
      </c>
      <c r="C17">
        <v>1700</v>
      </c>
      <c r="D17">
        <v>0</v>
      </c>
      <c r="E17" t="s">
        <v>31</v>
      </c>
      <c r="F17" t="s">
        <v>31</v>
      </c>
      <c r="G17" t="s">
        <v>31</v>
      </c>
      <c r="H17" s="2"/>
    </row>
    <row r="18" spans="1:8" ht="21.75" customHeight="1">
      <c r="A18" s="6" t="s">
        <v>16</v>
      </c>
      <c r="B18" t="s">
        <v>157</v>
      </c>
      <c r="C18">
        <v>2800</v>
      </c>
      <c r="D18">
        <v>1</v>
      </c>
      <c r="E18" t="s">
        <v>31</v>
      </c>
      <c r="F18" t="s">
        <v>31</v>
      </c>
      <c r="G18" t="s">
        <v>31</v>
      </c>
      <c r="H18" s="2"/>
    </row>
    <row r="19" spans="1:8" s="5" customFormat="1" ht="21.75" customHeight="1">
      <c r="A19" s="6" t="s">
        <v>39</v>
      </c>
      <c r="B19" t="s">
        <v>158</v>
      </c>
      <c r="C19">
        <v>2100</v>
      </c>
      <c r="D19">
        <v>0</v>
      </c>
      <c r="E19" t="s">
        <v>31</v>
      </c>
      <c r="F19" t="s">
        <v>31</v>
      </c>
      <c r="G19" t="s">
        <v>31</v>
      </c>
    </row>
    <row r="20" spans="1:8" ht="17.25">
      <c r="A20" s="4"/>
      <c r="B20" s="4"/>
      <c r="C20" s="4"/>
    </row>
    <row r="21" spans="1:8" ht="17.25">
      <c r="A21" s="4"/>
      <c r="B21" s="4"/>
      <c r="C21" s="4"/>
    </row>
    <row r="22" spans="1:8" ht="17.25">
      <c r="A22" s="4"/>
      <c r="B22" s="4"/>
      <c r="C22" s="4"/>
    </row>
    <row r="23" spans="1:8">
      <c r="A23" s="1"/>
      <c r="B23" s="1"/>
      <c r="C23" s="1"/>
    </row>
    <row r="24" spans="1:8">
      <c r="A24" s="1"/>
      <c r="B24" s="1"/>
      <c r="C24" s="1"/>
    </row>
    <row r="25" spans="1:8">
      <c r="A25" s="1"/>
      <c r="B25" s="1"/>
      <c r="C25" s="1"/>
    </row>
    <row r="26" spans="1:8">
      <c r="A26" s="1"/>
      <c r="B26" s="1"/>
      <c r="C26" s="1"/>
    </row>
    <row r="27" spans="1:8">
      <c r="A27" s="1"/>
      <c r="B27" s="1"/>
      <c r="C27" s="1"/>
    </row>
    <row r="28" spans="1:8">
      <c r="A28" s="1"/>
      <c r="B28" s="1"/>
      <c r="C28" s="1"/>
    </row>
    <row r="29" spans="1:8">
      <c r="A29" s="1"/>
      <c r="B29" s="1"/>
      <c r="C29" s="1"/>
    </row>
    <row r="30" spans="1:8">
      <c r="A30" s="1"/>
      <c r="B30" s="1"/>
      <c r="C30" s="1"/>
    </row>
    <row r="31" spans="1:8">
      <c r="A31" s="1"/>
      <c r="B31" s="1"/>
      <c r="C31" s="1"/>
    </row>
    <row r="32" spans="1:8">
      <c r="A32" s="1"/>
      <c r="B32" s="1"/>
      <c r="C32" s="1"/>
    </row>
    <row r="33" spans="1:3">
      <c r="A33" s="1"/>
      <c r="B33" s="1"/>
      <c r="C33" s="1"/>
    </row>
    <row r="34" spans="1:3">
      <c r="A34" s="1"/>
      <c r="B34" s="1"/>
      <c r="C34" s="1"/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</sheetData>
  <phoneticPr fontId="2" type="noConversion"/>
  <pageMargins left="0.75" right="0.75" top="1" bottom="1" header="0.51180555555555551" footer="0.5118055555555555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0"/>
  <sheetViews>
    <sheetView topLeftCell="A7" zoomScaleSheetLayoutView="100" workbookViewId="0"/>
  </sheetViews>
  <sheetFormatPr defaultColWidth="9" defaultRowHeight="14.25"/>
  <cols>
    <col min="2" max="2" width="17.25" bestFit="1" customWidth="1"/>
    <col min="3" max="3" width="14.125" bestFit="1" customWidth="1"/>
    <col min="4" max="4" width="12.5" customWidth="1"/>
    <col min="5" max="5" width="14.125" customWidth="1"/>
    <col min="6" max="6" width="16.25" customWidth="1"/>
    <col min="7" max="7" width="16.125" bestFit="1" customWidth="1"/>
    <col min="8" max="8" width="19.375" style="2" bestFit="1" customWidth="1"/>
    <col min="9" max="16384" width="9" style="2"/>
  </cols>
  <sheetData>
    <row r="1" spans="1:8" ht="21.75" customHeight="1">
      <c r="A1" t="s">
        <v>93</v>
      </c>
      <c r="B1" t="s">
        <v>28</v>
      </c>
      <c r="C1" t="s">
        <v>182</v>
      </c>
      <c r="D1" t="s">
        <v>183</v>
      </c>
      <c r="E1" t="s">
        <v>190</v>
      </c>
      <c r="F1" t="s">
        <v>191</v>
      </c>
      <c r="G1" t="s">
        <v>192</v>
      </c>
      <c r="H1"/>
    </row>
    <row r="2" spans="1:8" ht="21.75" customHeight="1">
      <c r="A2" s="6" t="s">
        <v>5</v>
      </c>
      <c r="B2" t="s">
        <v>116</v>
      </c>
      <c r="C2">
        <v>1200</v>
      </c>
      <c r="D2">
        <v>0</v>
      </c>
      <c r="E2" t="s">
        <v>31</v>
      </c>
      <c r="F2" t="s">
        <v>31</v>
      </c>
      <c r="G2" t="s">
        <v>31</v>
      </c>
    </row>
    <row r="3" spans="1:8" s="5" customFormat="1" ht="21.75" customHeight="1">
      <c r="A3" s="6" t="s">
        <v>6</v>
      </c>
      <c r="B3" t="s">
        <v>115</v>
      </c>
      <c r="C3">
        <v>2700</v>
      </c>
      <c r="D3">
        <v>0</v>
      </c>
      <c r="E3" t="s">
        <v>31</v>
      </c>
      <c r="F3" t="s">
        <v>31</v>
      </c>
      <c r="G3" t="s">
        <v>31</v>
      </c>
    </row>
    <row r="4" spans="1:8" ht="21.75" customHeight="1">
      <c r="A4" s="6" t="s">
        <v>7</v>
      </c>
      <c r="B4" t="s">
        <v>114</v>
      </c>
      <c r="C4">
        <v>1900</v>
      </c>
      <c r="D4">
        <v>1</v>
      </c>
      <c r="E4" t="s">
        <v>31</v>
      </c>
      <c r="F4" t="s">
        <v>31</v>
      </c>
      <c r="G4" t="s">
        <v>31</v>
      </c>
    </row>
    <row r="5" spans="1:8" ht="21.75" customHeight="1">
      <c r="A5" s="6" t="s">
        <v>15</v>
      </c>
      <c r="B5" t="s">
        <v>117</v>
      </c>
      <c r="C5">
        <v>1000</v>
      </c>
      <c r="D5">
        <v>2</v>
      </c>
      <c r="E5" t="s">
        <v>31</v>
      </c>
      <c r="F5" t="s">
        <v>31</v>
      </c>
      <c r="G5" t="s">
        <v>31</v>
      </c>
    </row>
    <row r="6" spans="1:8" ht="21.75" customHeight="1">
      <c r="A6" s="6" t="s">
        <v>18</v>
      </c>
      <c r="B6" t="s">
        <v>118</v>
      </c>
      <c r="C6">
        <v>1700</v>
      </c>
      <c r="D6">
        <v>0</v>
      </c>
      <c r="E6" t="s">
        <v>31</v>
      </c>
      <c r="F6" t="s">
        <v>31</v>
      </c>
      <c r="G6" t="s">
        <v>31</v>
      </c>
    </row>
    <row r="7" spans="1:8" ht="21.75" customHeight="1">
      <c r="A7" s="6" t="s">
        <v>21</v>
      </c>
      <c r="B7" t="s">
        <v>121</v>
      </c>
      <c r="C7">
        <v>2800</v>
      </c>
      <c r="D7">
        <v>1</v>
      </c>
      <c r="E7" t="s">
        <v>31</v>
      </c>
      <c r="F7" t="s">
        <v>31</v>
      </c>
      <c r="G7" t="s">
        <v>31</v>
      </c>
    </row>
    <row r="8" spans="1:8" ht="21.75" customHeight="1">
      <c r="A8" s="6" t="s">
        <v>22</v>
      </c>
      <c r="B8" t="s">
        <v>119</v>
      </c>
      <c r="C8">
        <v>2000</v>
      </c>
      <c r="D8">
        <v>0</v>
      </c>
      <c r="E8" t="s">
        <v>31</v>
      </c>
      <c r="F8" t="s">
        <v>31</v>
      </c>
      <c r="G8" t="s">
        <v>31</v>
      </c>
    </row>
    <row r="9" spans="1:8" ht="21.75" customHeight="1">
      <c r="A9" s="6" t="s">
        <v>23</v>
      </c>
      <c r="B9" t="s">
        <v>120</v>
      </c>
      <c r="C9">
        <v>1800</v>
      </c>
      <c r="D9">
        <v>0</v>
      </c>
      <c r="E9" t="s">
        <v>31</v>
      </c>
      <c r="F9" t="s">
        <v>31</v>
      </c>
      <c r="G9" t="s">
        <v>31</v>
      </c>
    </row>
    <row r="10" spans="1:8" ht="21.75" customHeight="1">
      <c r="A10" s="6" t="s">
        <v>36</v>
      </c>
      <c r="B10" t="s">
        <v>122</v>
      </c>
      <c r="C10">
        <v>2400</v>
      </c>
      <c r="D10">
        <v>0</v>
      </c>
      <c r="E10" t="s">
        <v>31</v>
      </c>
      <c r="F10" t="s">
        <v>31</v>
      </c>
      <c r="G10" t="s">
        <v>31</v>
      </c>
    </row>
    <row r="11" spans="1:8" ht="21.75" customHeight="1">
      <c r="A11" s="6" t="s">
        <v>48</v>
      </c>
      <c r="B11" t="s">
        <v>123</v>
      </c>
      <c r="C11">
        <v>2700</v>
      </c>
      <c r="D11">
        <v>0</v>
      </c>
      <c r="E11" t="s">
        <v>31</v>
      </c>
      <c r="F11" t="s">
        <v>30</v>
      </c>
      <c r="G11" t="s">
        <v>30</v>
      </c>
    </row>
    <row r="12" spans="1:8" ht="21.75" customHeight="1">
      <c r="A12" s="6" t="s">
        <v>49</v>
      </c>
      <c r="B12" t="s">
        <v>124</v>
      </c>
      <c r="C12">
        <v>1400</v>
      </c>
      <c r="D12">
        <v>1</v>
      </c>
      <c r="E12" t="s">
        <v>31</v>
      </c>
      <c r="F12" t="s">
        <v>31</v>
      </c>
      <c r="G12" t="s">
        <v>31</v>
      </c>
    </row>
    <row r="13" spans="1:8" s="5" customFormat="1" ht="21.75" customHeight="1">
      <c r="A13" s="6" t="s">
        <v>59</v>
      </c>
      <c r="B13" t="s">
        <v>125</v>
      </c>
      <c r="C13">
        <v>1900</v>
      </c>
      <c r="D13">
        <v>0</v>
      </c>
      <c r="E13" t="s">
        <v>31</v>
      </c>
      <c r="F13" t="s">
        <v>31</v>
      </c>
      <c r="G13" t="s">
        <v>31</v>
      </c>
    </row>
    <row r="14" spans="1:8" ht="21.75" customHeight="1">
      <c r="A14" s="6" t="s">
        <v>92</v>
      </c>
      <c r="B14" t="s">
        <v>126</v>
      </c>
      <c r="C14">
        <v>1700</v>
      </c>
      <c r="D14">
        <v>0</v>
      </c>
      <c r="E14" t="s">
        <v>31</v>
      </c>
      <c r="F14" t="s">
        <v>31</v>
      </c>
      <c r="G14" t="s">
        <v>31</v>
      </c>
    </row>
    <row r="15" spans="1:8" ht="21.75" customHeight="1">
      <c r="A15" s="6" t="s">
        <v>44</v>
      </c>
      <c r="B15" t="s">
        <v>159</v>
      </c>
      <c r="C15">
        <v>1700</v>
      </c>
      <c r="D15">
        <v>0</v>
      </c>
      <c r="E15" t="s">
        <v>31</v>
      </c>
      <c r="F15" t="s">
        <v>31</v>
      </c>
      <c r="G15" t="s">
        <v>31</v>
      </c>
    </row>
    <row r="16" spans="1:8" ht="21.75" customHeight="1">
      <c r="A16" s="6" t="s">
        <v>32</v>
      </c>
      <c r="B16" t="s">
        <v>187</v>
      </c>
      <c r="C16">
        <v>1500</v>
      </c>
      <c r="D16">
        <v>1</v>
      </c>
      <c r="E16" t="s">
        <v>31</v>
      </c>
      <c r="F16" t="s">
        <v>31</v>
      </c>
      <c r="G16" t="s">
        <v>31</v>
      </c>
    </row>
    <row r="17" spans="1:7" ht="21.75" customHeight="1">
      <c r="A17" s="6" t="s">
        <v>37</v>
      </c>
      <c r="B17" t="s">
        <v>188</v>
      </c>
      <c r="C17">
        <v>2100</v>
      </c>
      <c r="D17">
        <v>0</v>
      </c>
      <c r="E17" t="s">
        <v>31</v>
      </c>
      <c r="F17" t="s">
        <v>31</v>
      </c>
      <c r="G17" t="s">
        <v>31</v>
      </c>
    </row>
    <row r="18" spans="1:7" ht="21.75" customHeight="1">
      <c r="A18" s="6" t="s">
        <v>40</v>
      </c>
      <c r="B18" t="s">
        <v>189</v>
      </c>
      <c r="C18">
        <v>2500</v>
      </c>
      <c r="D18">
        <v>0</v>
      </c>
      <c r="E18" t="s">
        <v>31</v>
      </c>
      <c r="F18" t="s">
        <v>31</v>
      </c>
      <c r="G18" t="s">
        <v>31</v>
      </c>
    </row>
    <row r="19" spans="1:7" ht="21.75" customHeight="1">
      <c r="A19" s="6" t="s">
        <v>80</v>
      </c>
      <c r="B19" t="s">
        <v>112</v>
      </c>
      <c r="C19">
        <v>1300</v>
      </c>
      <c r="D19">
        <v>1</v>
      </c>
      <c r="E19" t="s">
        <v>31</v>
      </c>
      <c r="F19" t="s">
        <v>31</v>
      </c>
      <c r="G19" t="s">
        <v>31</v>
      </c>
    </row>
    <row r="20" spans="1:7" ht="18.75" customHeight="1">
      <c r="A20" s="6" t="s">
        <v>81</v>
      </c>
      <c r="B20" t="s">
        <v>113</v>
      </c>
      <c r="C20">
        <v>2800</v>
      </c>
      <c r="D20">
        <v>2</v>
      </c>
      <c r="E20" t="s">
        <v>31</v>
      </c>
      <c r="F20" t="s">
        <v>31</v>
      </c>
      <c r="G20" t="s">
        <v>31</v>
      </c>
    </row>
  </sheetData>
  <phoneticPr fontId="2" type="noConversion"/>
  <pageMargins left="0.75" right="0.75" top="1" bottom="1" header="0.51180555555555551" footer="0.5118055555555555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9"/>
  <sheetViews>
    <sheetView zoomScaleSheetLayoutView="100" workbookViewId="0"/>
  </sheetViews>
  <sheetFormatPr defaultColWidth="9" defaultRowHeight="14.25"/>
  <cols>
    <col min="2" max="2" width="13" bestFit="1" customWidth="1"/>
    <col min="3" max="3" width="14.125" bestFit="1" customWidth="1"/>
    <col min="4" max="4" width="12.5" customWidth="1"/>
    <col min="5" max="5" width="14.125" customWidth="1"/>
    <col min="6" max="6" width="16.25" customWidth="1"/>
    <col min="7" max="7" width="16.125" bestFit="1" customWidth="1"/>
    <col min="8" max="8" width="19.375" style="2" bestFit="1" customWidth="1"/>
    <col min="9" max="16384" width="9" style="2"/>
  </cols>
  <sheetData>
    <row r="1" spans="1:8" ht="21.75" customHeight="1">
      <c r="A1" t="s">
        <v>93</v>
      </c>
      <c r="B1" t="s">
        <v>28</v>
      </c>
      <c r="C1" t="s">
        <v>182</v>
      </c>
      <c r="D1" t="s">
        <v>183</v>
      </c>
      <c r="E1" t="s">
        <v>190</v>
      </c>
      <c r="F1" t="s">
        <v>191</v>
      </c>
      <c r="G1" t="s">
        <v>192</v>
      </c>
      <c r="H1"/>
    </row>
    <row r="2" spans="1:8" ht="21.75" customHeight="1">
      <c r="A2" s="6" t="s">
        <v>45</v>
      </c>
      <c r="B2" t="s">
        <v>160</v>
      </c>
      <c r="C2">
        <v>2500</v>
      </c>
      <c r="D2">
        <v>0</v>
      </c>
      <c r="E2" t="s">
        <v>31</v>
      </c>
      <c r="F2" t="s">
        <v>31</v>
      </c>
      <c r="G2" t="s">
        <v>31</v>
      </c>
    </row>
    <row r="3" spans="1:8" ht="21.75" customHeight="1">
      <c r="A3" s="6" t="s">
        <v>46</v>
      </c>
      <c r="B3" t="s">
        <v>162</v>
      </c>
      <c r="C3">
        <v>2700</v>
      </c>
      <c r="D3">
        <v>2</v>
      </c>
      <c r="E3" t="s">
        <v>31</v>
      </c>
      <c r="F3" t="s">
        <v>31</v>
      </c>
      <c r="G3" t="s">
        <v>31</v>
      </c>
    </row>
    <row r="4" spans="1:8" ht="21.75" customHeight="1">
      <c r="A4" s="6" t="s">
        <v>3</v>
      </c>
      <c r="B4" t="s">
        <v>127</v>
      </c>
      <c r="C4">
        <v>1100</v>
      </c>
      <c r="D4">
        <v>0</v>
      </c>
      <c r="E4" t="s">
        <v>31</v>
      </c>
      <c r="F4" t="s">
        <v>31</v>
      </c>
      <c r="G4" t="s">
        <v>31</v>
      </c>
    </row>
    <row r="5" spans="1:8" ht="21.75" customHeight="1">
      <c r="A5" s="6" t="s">
        <v>42</v>
      </c>
      <c r="B5" t="s">
        <v>128</v>
      </c>
      <c r="C5">
        <v>2000</v>
      </c>
      <c r="D5">
        <v>0</v>
      </c>
      <c r="E5" t="s">
        <v>31</v>
      </c>
      <c r="F5" t="s">
        <v>31</v>
      </c>
      <c r="G5" t="s">
        <v>31</v>
      </c>
    </row>
    <row r="6" spans="1:8" ht="21.75" customHeight="1">
      <c r="A6" s="6" t="s">
        <v>43</v>
      </c>
      <c r="B6" t="s">
        <v>129</v>
      </c>
      <c r="C6">
        <v>2600</v>
      </c>
      <c r="D6">
        <v>0</v>
      </c>
      <c r="E6" t="s">
        <v>31</v>
      </c>
      <c r="F6" t="s">
        <v>31</v>
      </c>
      <c r="G6" t="s">
        <v>31</v>
      </c>
    </row>
    <row r="7" spans="1:8" ht="21.75" customHeight="1">
      <c r="A7" s="6" t="s">
        <v>89</v>
      </c>
      <c r="B7" t="s">
        <v>130</v>
      </c>
      <c r="C7">
        <v>2400</v>
      </c>
      <c r="D7">
        <v>1</v>
      </c>
      <c r="E7" t="s">
        <v>31</v>
      </c>
      <c r="F7" t="s">
        <v>31</v>
      </c>
      <c r="G7" t="s">
        <v>31</v>
      </c>
    </row>
    <row r="8" spans="1:8" ht="21.75" customHeight="1">
      <c r="A8" s="6" t="s">
        <v>14</v>
      </c>
      <c r="B8" t="s">
        <v>131</v>
      </c>
      <c r="C8">
        <v>1600</v>
      </c>
      <c r="D8">
        <v>1</v>
      </c>
      <c r="E8" t="s">
        <v>31</v>
      </c>
      <c r="F8" t="s">
        <v>31</v>
      </c>
      <c r="G8" t="s">
        <v>31</v>
      </c>
    </row>
    <row r="9" spans="1:8" ht="21.75" customHeight="1">
      <c r="A9" s="6" t="s">
        <v>26</v>
      </c>
      <c r="B9" t="s">
        <v>132</v>
      </c>
      <c r="C9">
        <v>2100</v>
      </c>
      <c r="D9">
        <v>0</v>
      </c>
      <c r="E9" t="s">
        <v>31</v>
      </c>
      <c r="F9" t="s">
        <v>31</v>
      </c>
      <c r="G9" t="s">
        <v>31</v>
      </c>
    </row>
    <row r="10" spans="1:8" ht="21.75" customHeight="1">
      <c r="A10" s="6" t="s">
        <v>55</v>
      </c>
      <c r="B10" t="s">
        <v>135</v>
      </c>
      <c r="C10">
        <v>2000</v>
      </c>
      <c r="D10">
        <v>2</v>
      </c>
      <c r="E10" t="s">
        <v>31</v>
      </c>
      <c r="F10" t="s">
        <v>31</v>
      </c>
      <c r="G10" t="s">
        <v>31</v>
      </c>
    </row>
    <row r="11" spans="1:8" ht="21.75" customHeight="1">
      <c r="A11" s="6" t="s">
        <v>63</v>
      </c>
      <c r="B11" t="s">
        <v>133</v>
      </c>
      <c r="C11">
        <v>1600</v>
      </c>
      <c r="D11">
        <v>0</v>
      </c>
      <c r="E11" t="s">
        <v>31</v>
      </c>
      <c r="F11" t="s">
        <v>31</v>
      </c>
      <c r="G11" t="s">
        <v>31</v>
      </c>
    </row>
    <row r="12" spans="1:8" ht="21.75" customHeight="1">
      <c r="A12" s="6" t="s">
        <v>72</v>
      </c>
      <c r="B12" t="s">
        <v>134</v>
      </c>
      <c r="C12">
        <v>2700</v>
      </c>
      <c r="D12">
        <v>0</v>
      </c>
      <c r="E12" t="s">
        <v>31</v>
      </c>
      <c r="F12" t="s">
        <v>31</v>
      </c>
      <c r="G12" t="s">
        <v>31</v>
      </c>
    </row>
    <row r="13" spans="1:8" ht="21.75" customHeight="1">
      <c r="A13" s="6" t="s">
        <v>73</v>
      </c>
      <c r="B13" t="s">
        <v>136</v>
      </c>
      <c r="C13">
        <v>1300</v>
      </c>
      <c r="D13">
        <v>1</v>
      </c>
      <c r="E13" t="s">
        <v>31</v>
      </c>
      <c r="F13" t="s">
        <v>31</v>
      </c>
      <c r="G13" t="s">
        <v>31</v>
      </c>
    </row>
    <row r="14" spans="1:8" ht="21.75" customHeight="1">
      <c r="A14" s="6" t="s">
        <v>74</v>
      </c>
      <c r="B14" t="s">
        <v>137</v>
      </c>
      <c r="C14">
        <v>2900</v>
      </c>
      <c r="D14">
        <v>1</v>
      </c>
      <c r="E14" t="s">
        <v>31</v>
      </c>
      <c r="F14" t="s">
        <v>31</v>
      </c>
      <c r="G14" t="s">
        <v>31</v>
      </c>
    </row>
    <row r="15" spans="1:8" ht="21.75" customHeight="1">
      <c r="A15" s="6" t="s">
        <v>78</v>
      </c>
      <c r="B15" t="s">
        <v>138</v>
      </c>
      <c r="C15">
        <v>2100</v>
      </c>
      <c r="D15">
        <v>0</v>
      </c>
      <c r="E15" t="s">
        <v>31</v>
      </c>
      <c r="F15" t="s">
        <v>31</v>
      </c>
      <c r="G15" t="s">
        <v>31</v>
      </c>
    </row>
    <row r="16" spans="1:8" ht="21.75" customHeight="1">
      <c r="A16" s="6" t="s">
        <v>186</v>
      </c>
      <c r="B16" t="s">
        <v>139</v>
      </c>
      <c r="C16">
        <v>3000</v>
      </c>
      <c r="D16">
        <v>2</v>
      </c>
      <c r="E16" t="s">
        <v>31</v>
      </c>
      <c r="F16" t="s">
        <v>31</v>
      </c>
      <c r="G16" t="s">
        <v>31</v>
      </c>
    </row>
    <row r="17" spans="1:7" ht="21.75" customHeight="1">
      <c r="A17" s="6" t="s">
        <v>41</v>
      </c>
      <c r="B17" t="s">
        <v>108</v>
      </c>
      <c r="C17">
        <v>1000</v>
      </c>
      <c r="D17">
        <v>0</v>
      </c>
      <c r="E17" t="s">
        <v>31</v>
      </c>
      <c r="F17" t="s">
        <v>31</v>
      </c>
      <c r="G17" t="s">
        <v>31</v>
      </c>
    </row>
    <row r="18" spans="1:7" ht="21.75" customHeight="1">
      <c r="A18" s="6" t="s">
        <v>61</v>
      </c>
      <c r="B18" t="s">
        <v>109</v>
      </c>
      <c r="C18">
        <v>2800</v>
      </c>
      <c r="D18">
        <v>0</v>
      </c>
      <c r="E18" t="s">
        <v>31</v>
      </c>
      <c r="F18" t="s">
        <v>31</v>
      </c>
      <c r="G18" t="s">
        <v>30</v>
      </c>
    </row>
    <row r="19" spans="1:7" ht="21.75" customHeight="1">
      <c r="A19" s="6" t="s">
        <v>66</v>
      </c>
      <c r="B19" t="s">
        <v>110</v>
      </c>
      <c r="C19">
        <v>2100</v>
      </c>
      <c r="D19">
        <v>3</v>
      </c>
      <c r="E19" t="s">
        <v>31</v>
      </c>
      <c r="F19" t="s">
        <v>31</v>
      </c>
      <c r="G19" t="s">
        <v>31</v>
      </c>
    </row>
  </sheetData>
  <phoneticPr fontId="2" type="noConversion"/>
  <pageMargins left="0.75" right="0.75" top="1" bottom="1" header="0.51180555555555551" footer="0.5118055555555555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20"/>
  <sheetViews>
    <sheetView zoomScaleSheetLayoutView="100" workbookViewId="0"/>
  </sheetViews>
  <sheetFormatPr defaultColWidth="9" defaultRowHeight="14.25"/>
  <cols>
    <col min="2" max="2" width="17.25" bestFit="1" customWidth="1"/>
    <col min="3" max="3" width="14.125" bestFit="1" customWidth="1"/>
    <col min="4" max="4" width="12.5" customWidth="1"/>
    <col min="5" max="5" width="14.125" customWidth="1"/>
    <col min="6" max="6" width="16.25" customWidth="1"/>
    <col min="7" max="7" width="16.125" bestFit="1" customWidth="1"/>
    <col min="8" max="8" width="19.375" style="2" bestFit="1" customWidth="1"/>
    <col min="9" max="16384" width="9" style="2"/>
  </cols>
  <sheetData>
    <row r="1" spans="1:8" ht="21.75" customHeight="1">
      <c r="A1" t="s">
        <v>93</v>
      </c>
      <c r="B1" t="s">
        <v>28</v>
      </c>
      <c r="C1" t="s">
        <v>182</v>
      </c>
      <c r="D1" t="s">
        <v>183</v>
      </c>
      <c r="E1" t="s">
        <v>190</v>
      </c>
      <c r="F1" t="s">
        <v>191</v>
      </c>
      <c r="G1" t="s">
        <v>192</v>
      </c>
      <c r="H1"/>
    </row>
    <row r="2" spans="1:8" ht="21.75" customHeight="1">
      <c r="A2" s="6" t="s">
        <v>2</v>
      </c>
      <c r="B2" t="s">
        <v>140</v>
      </c>
      <c r="C2">
        <v>1500</v>
      </c>
      <c r="D2">
        <v>0</v>
      </c>
      <c r="E2" t="s">
        <v>31</v>
      </c>
      <c r="F2" t="s">
        <v>31</v>
      </c>
      <c r="G2" t="s">
        <v>31</v>
      </c>
    </row>
    <row r="3" spans="1:8" ht="21.75" customHeight="1">
      <c r="A3" s="6" t="s">
        <v>8</v>
      </c>
      <c r="B3" t="s">
        <v>141</v>
      </c>
      <c r="C3">
        <v>1300</v>
      </c>
      <c r="D3">
        <v>0</v>
      </c>
      <c r="E3" t="s">
        <v>31</v>
      </c>
      <c r="F3" t="s">
        <v>31</v>
      </c>
      <c r="G3" t="s">
        <v>31</v>
      </c>
    </row>
    <row r="4" spans="1:8" ht="21.75" customHeight="1">
      <c r="A4" s="6" t="s">
        <v>12</v>
      </c>
      <c r="B4" t="s">
        <v>142</v>
      </c>
      <c r="C4">
        <v>1000</v>
      </c>
      <c r="D4">
        <v>0</v>
      </c>
      <c r="E4" t="s">
        <v>31</v>
      </c>
      <c r="F4" t="s">
        <v>31</v>
      </c>
      <c r="G4" t="s">
        <v>31</v>
      </c>
    </row>
    <row r="5" spans="1:8" ht="21.75" customHeight="1">
      <c r="A5" s="6" t="s">
        <v>13</v>
      </c>
      <c r="B5" t="s">
        <v>143</v>
      </c>
      <c r="C5">
        <v>2000</v>
      </c>
      <c r="D5">
        <v>3</v>
      </c>
      <c r="E5" t="s">
        <v>31</v>
      </c>
      <c r="F5" t="s">
        <v>31</v>
      </c>
      <c r="G5" t="s">
        <v>31</v>
      </c>
    </row>
    <row r="6" spans="1:8" ht="21.75" customHeight="1">
      <c r="A6" s="6" t="s">
        <v>20</v>
      </c>
      <c r="B6" t="s">
        <v>144</v>
      </c>
      <c r="C6">
        <v>2100</v>
      </c>
      <c r="D6">
        <v>1</v>
      </c>
      <c r="E6" t="s">
        <v>31</v>
      </c>
      <c r="F6" t="s">
        <v>31</v>
      </c>
      <c r="G6" t="s">
        <v>31</v>
      </c>
    </row>
    <row r="7" spans="1:8" ht="21.75" customHeight="1">
      <c r="A7" s="6" t="s">
        <v>27</v>
      </c>
      <c r="B7" t="s">
        <v>145</v>
      </c>
      <c r="C7">
        <v>1600</v>
      </c>
      <c r="D7">
        <v>0</v>
      </c>
      <c r="E7" t="s">
        <v>31</v>
      </c>
      <c r="F7" t="s">
        <v>31</v>
      </c>
      <c r="G7" t="s">
        <v>31</v>
      </c>
    </row>
    <row r="8" spans="1:8" ht="21.75" customHeight="1">
      <c r="A8" s="6" t="s">
        <v>50</v>
      </c>
      <c r="B8" t="s">
        <v>146</v>
      </c>
      <c r="C8">
        <v>1800</v>
      </c>
      <c r="D8">
        <v>0</v>
      </c>
      <c r="E8" t="s">
        <v>31</v>
      </c>
      <c r="F8" t="s">
        <v>31</v>
      </c>
      <c r="G8" t="s">
        <v>31</v>
      </c>
    </row>
    <row r="9" spans="1:8" s="5" customFormat="1" ht="21.75" customHeight="1">
      <c r="A9" s="6" t="s">
        <v>57</v>
      </c>
      <c r="B9" t="s">
        <v>147</v>
      </c>
      <c r="C9">
        <v>2800</v>
      </c>
      <c r="D9">
        <v>4</v>
      </c>
      <c r="E9" t="s">
        <v>31</v>
      </c>
      <c r="F9" t="s">
        <v>30</v>
      </c>
      <c r="G9" t="s">
        <v>30</v>
      </c>
    </row>
    <row r="10" spans="1:8" ht="21.75" customHeight="1">
      <c r="A10" s="6" t="s">
        <v>67</v>
      </c>
      <c r="B10" t="s">
        <v>148</v>
      </c>
      <c r="C10">
        <v>2600</v>
      </c>
      <c r="D10">
        <v>0</v>
      </c>
      <c r="E10" t="s">
        <v>31</v>
      </c>
      <c r="F10" t="s">
        <v>31</v>
      </c>
      <c r="G10" t="s">
        <v>31</v>
      </c>
    </row>
    <row r="11" spans="1:8" ht="21.75" customHeight="1">
      <c r="A11" s="6" t="s">
        <v>69</v>
      </c>
      <c r="B11" t="s">
        <v>149</v>
      </c>
      <c r="C11">
        <v>2200</v>
      </c>
      <c r="D11">
        <v>1</v>
      </c>
      <c r="E11" t="s">
        <v>31</v>
      </c>
      <c r="F11" t="s">
        <v>31</v>
      </c>
      <c r="G11" t="s">
        <v>31</v>
      </c>
    </row>
    <row r="12" spans="1:8" ht="21.75" customHeight="1">
      <c r="A12" s="6" t="s">
        <v>75</v>
      </c>
      <c r="B12" t="s">
        <v>150</v>
      </c>
      <c r="C12">
        <v>2900</v>
      </c>
      <c r="D12">
        <v>0</v>
      </c>
      <c r="E12" t="s">
        <v>31</v>
      </c>
      <c r="F12" t="s">
        <v>31</v>
      </c>
      <c r="G12" t="s">
        <v>31</v>
      </c>
    </row>
    <row r="13" spans="1:8" ht="21.75" customHeight="1">
      <c r="A13" s="6" t="s">
        <v>76</v>
      </c>
      <c r="B13" t="s">
        <v>151</v>
      </c>
      <c r="C13">
        <v>1000</v>
      </c>
      <c r="D13">
        <v>0</v>
      </c>
      <c r="E13" t="s">
        <v>31</v>
      </c>
      <c r="F13" t="s">
        <v>31</v>
      </c>
      <c r="G13" t="s">
        <v>31</v>
      </c>
    </row>
    <row r="14" spans="1:8" ht="21.75" customHeight="1">
      <c r="A14" s="6" t="s">
        <v>83</v>
      </c>
      <c r="B14" t="s">
        <v>153</v>
      </c>
      <c r="C14">
        <v>2400</v>
      </c>
      <c r="D14">
        <v>0</v>
      </c>
      <c r="E14" t="s">
        <v>31</v>
      </c>
      <c r="F14" t="s">
        <v>31</v>
      </c>
      <c r="G14" t="s">
        <v>31</v>
      </c>
    </row>
    <row r="15" spans="1:8" ht="21.75" customHeight="1">
      <c r="A15" s="6" t="s">
        <v>87</v>
      </c>
      <c r="B15" t="s">
        <v>152</v>
      </c>
      <c r="C15">
        <v>1500</v>
      </c>
      <c r="D15">
        <v>2</v>
      </c>
      <c r="E15" t="s">
        <v>31</v>
      </c>
      <c r="F15" t="s">
        <v>31</v>
      </c>
      <c r="G15" t="s">
        <v>31</v>
      </c>
    </row>
    <row r="16" spans="1:8" ht="21.75" customHeight="1">
      <c r="A16" s="6" t="s">
        <v>88</v>
      </c>
      <c r="B16" t="s">
        <v>154</v>
      </c>
      <c r="C16">
        <v>2500</v>
      </c>
      <c r="D16">
        <v>0</v>
      </c>
      <c r="E16" t="s">
        <v>31</v>
      </c>
      <c r="F16" t="s">
        <v>31</v>
      </c>
      <c r="G16" t="s">
        <v>31</v>
      </c>
    </row>
    <row r="17" spans="1:7" ht="21.75" customHeight="1">
      <c r="A17" s="6" t="s">
        <v>4</v>
      </c>
      <c r="B17" t="s">
        <v>155</v>
      </c>
      <c r="C17">
        <v>1600</v>
      </c>
      <c r="D17">
        <v>1</v>
      </c>
      <c r="E17" t="s">
        <v>31</v>
      </c>
      <c r="F17" t="s">
        <v>31</v>
      </c>
      <c r="G17" t="s">
        <v>30</v>
      </c>
    </row>
    <row r="18" spans="1:7" ht="21.75" customHeight="1">
      <c r="A18" s="6" t="s">
        <v>9</v>
      </c>
      <c r="B18" t="s">
        <v>156</v>
      </c>
      <c r="C18">
        <v>2200</v>
      </c>
      <c r="D18">
        <v>0</v>
      </c>
      <c r="E18" t="s">
        <v>31</v>
      </c>
      <c r="F18" t="s">
        <v>31</v>
      </c>
      <c r="G18" t="s">
        <v>31</v>
      </c>
    </row>
    <row r="19" spans="1:7" ht="21.75" customHeight="1"/>
    <row r="20" spans="1:7" ht="18.75" customHeight="1"/>
  </sheetData>
  <phoneticPr fontId="2" type="noConversion"/>
  <pageMargins left="0.75" right="0.75" top="1" bottom="1" header="0.51180555555555551" footer="0.5118055555555555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1"/>
  <sheetViews>
    <sheetView zoomScaleSheetLayoutView="100" workbookViewId="0"/>
  </sheetViews>
  <sheetFormatPr defaultColWidth="9" defaultRowHeight="14.25"/>
  <cols>
    <col min="2" max="2" width="17.25" bestFit="1" customWidth="1"/>
    <col min="3" max="3" width="14.125" bestFit="1" customWidth="1"/>
    <col min="4" max="4" width="12.5" customWidth="1"/>
    <col min="5" max="5" width="14.125" customWidth="1"/>
    <col min="6" max="6" width="16.25" customWidth="1"/>
    <col min="7" max="7" width="16.125" bestFit="1" customWidth="1"/>
    <col min="8" max="8" width="19.375" style="2" bestFit="1" customWidth="1"/>
    <col min="9" max="9" width="11.125" style="2" customWidth="1"/>
    <col min="10" max="16384" width="9" style="2"/>
  </cols>
  <sheetData>
    <row r="1" spans="1:8" ht="21.75" customHeight="1">
      <c r="A1" t="s">
        <v>93</v>
      </c>
      <c r="B1" t="s">
        <v>28</v>
      </c>
      <c r="C1" t="s">
        <v>182</v>
      </c>
      <c r="D1" t="s">
        <v>183</v>
      </c>
      <c r="E1" t="s">
        <v>190</v>
      </c>
      <c r="F1" t="s">
        <v>191</v>
      </c>
      <c r="G1" t="s">
        <v>192</v>
      </c>
      <c r="H1"/>
    </row>
    <row r="2" spans="1:8" ht="21.75" customHeight="1">
      <c r="A2" s="6" t="s">
        <v>47</v>
      </c>
      <c r="B2" t="s">
        <v>161</v>
      </c>
      <c r="C2">
        <v>2600</v>
      </c>
      <c r="D2">
        <v>0</v>
      </c>
      <c r="E2" t="s">
        <v>31</v>
      </c>
      <c r="F2" t="s">
        <v>31</v>
      </c>
      <c r="G2" t="s">
        <v>31</v>
      </c>
    </row>
    <row r="3" spans="1:8" ht="21.75" customHeight="1">
      <c r="A3" s="6" t="s">
        <v>53</v>
      </c>
      <c r="B3" t="s">
        <v>163</v>
      </c>
      <c r="C3">
        <v>1600</v>
      </c>
      <c r="D3">
        <v>0</v>
      </c>
      <c r="E3" t="s">
        <v>31</v>
      </c>
      <c r="F3" t="s">
        <v>31</v>
      </c>
      <c r="G3" t="s">
        <v>31</v>
      </c>
    </row>
    <row r="4" spans="1:8" ht="21.75" customHeight="1">
      <c r="A4" s="6" t="s">
        <v>62</v>
      </c>
      <c r="B4" t="s">
        <v>164</v>
      </c>
      <c r="C4">
        <v>2900</v>
      </c>
      <c r="D4">
        <v>0</v>
      </c>
      <c r="E4" t="s">
        <v>31</v>
      </c>
      <c r="F4" t="s">
        <v>31</v>
      </c>
      <c r="G4" t="s">
        <v>31</v>
      </c>
    </row>
    <row r="5" spans="1:8" ht="21.75" customHeight="1">
      <c r="A5" s="6" t="s">
        <v>65</v>
      </c>
      <c r="B5" t="s">
        <v>165</v>
      </c>
      <c r="C5">
        <v>2000</v>
      </c>
      <c r="D5">
        <v>0</v>
      </c>
      <c r="E5" t="s">
        <v>31</v>
      </c>
      <c r="F5" t="s">
        <v>30</v>
      </c>
      <c r="G5" t="s">
        <v>31</v>
      </c>
    </row>
    <row r="6" spans="1:8" ht="21.75" customHeight="1">
      <c r="A6" s="6" t="s">
        <v>90</v>
      </c>
      <c r="B6" t="s">
        <v>166</v>
      </c>
      <c r="C6">
        <v>1500</v>
      </c>
      <c r="D6">
        <v>0</v>
      </c>
      <c r="E6" t="s">
        <v>31</v>
      </c>
      <c r="F6" t="s">
        <v>31</v>
      </c>
      <c r="G6" t="s">
        <v>30</v>
      </c>
    </row>
    <row r="7" spans="1:8" ht="21.75" customHeight="1">
      <c r="A7" s="6" t="s">
        <v>29</v>
      </c>
      <c r="B7" t="s">
        <v>167</v>
      </c>
      <c r="C7">
        <v>1900</v>
      </c>
      <c r="D7">
        <v>2</v>
      </c>
      <c r="E7" t="s">
        <v>31</v>
      </c>
      <c r="F7" t="s">
        <v>31</v>
      </c>
      <c r="G7" t="s">
        <v>31</v>
      </c>
    </row>
    <row r="8" spans="1:8" ht="21.75" customHeight="1">
      <c r="A8" s="6" t="s">
        <v>10</v>
      </c>
      <c r="B8" t="s">
        <v>168</v>
      </c>
      <c r="C8">
        <v>2500</v>
      </c>
      <c r="D8">
        <v>0</v>
      </c>
      <c r="E8" t="s">
        <v>31</v>
      </c>
      <c r="F8" t="s">
        <v>31</v>
      </c>
      <c r="G8" t="s">
        <v>31</v>
      </c>
    </row>
    <row r="9" spans="1:8" ht="21.75" customHeight="1">
      <c r="A9" s="6" t="s">
        <v>17</v>
      </c>
      <c r="B9" t="s">
        <v>169</v>
      </c>
      <c r="C9">
        <v>2100</v>
      </c>
      <c r="D9">
        <v>0</v>
      </c>
      <c r="E9" t="s">
        <v>31</v>
      </c>
      <c r="F9" t="s">
        <v>31</v>
      </c>
      <c r="G9" t="s">
        <v>31</v>
      </c>
    </row>
    <row r="10" spans="1:8" ht="21.75" customHeight="1">
      <c r="A10" s="6" t="s">
        <v>19</v>
      </c>
      <c r="B10" t="s">
        <v>170</v>
      </c>
      <c r="C10">
        <v>1100</v>
      </c>
      <c r="D10">
        <v>0</v>
      </c>
      <c r="E10" t="s">
        <v>31</v>
      </c>
      <c r="F10" t="s">
        <v>31</v>
      </c>
      <c r="G10" t="s">
        <v>31</v>
      </c>
    </row>
    <row r="11" spans="1:8" ht="21.75" customHeight="1">
      <c r="A11" s="6" t="s">
        <v>33</v>
      </c>
      <c r="B11" t="s">
        <v>171</v>
      </c>
      <c r="C11">
        <v>1200</v>
      </c>
      <c r="D11">
        <v>0</v>
      </c>
      <c r="E11" t="s">
        <v>31</v>
      </c>
      <c r="F11" t="s">
        <v>31</v>
      </c>
      <c r="G11" t="s">
        <v>31</v>
      </c>
    </row>
    <row r="12" spans="1:8" ht="21.75" customHeight="1">
      <c r="A12" s="6" t="s">
        <v>44</v>
      </c>
      <c r="B12" t="s">
        <v>172</v>
      </c>
      <c r="C12">
        <v>1200</v>
      </c>
      <c r="D12">
        <v>1</v>
      </c>
      <c r="E12" t="s">
        <v>31</v>
      </c>
      <c r="F12" t="s">
        <v>31</v>
      </c>
      <c r="G12" t="s">
        <v>31</v>
      </c>
    </row>
    <row r="13" spans="1:8" ht="21.75" customHeight="1">
      <c r="A13" s="6" t="s">
        <v>52</v>
      </c>
      <c r="B13" t="s">
        <v>173</v>
      </c>
      <c r="C13">
        <v>1100</v>
      </c>
      <c r="D13">
        <v>1</v>
      </c>
      <c r="E13" t="s">
        <v>31</v>
      </c>
      <c r="F13" t="s">
        <v>31</v>
      </c>
      <c r="G13" t="s">
        <v>30</v>
      </c>
    </row>
    <row r="14" spans="1:8" s="5" customFormat="1" ht="21.75" customHeight="1">
      <c r="A14" s="6" t="s">
        <v>54</v>
      </c>
      <c r="B14" t="s">
        <v>174</v>
      </c>
      <c r="C14">
        <v>1700</v>
      </c>
      <c r="D14">
        <v>0</v>
      </c>
      <c r="E14" t="s">
        <v>31</v>
      </c>
      <c r="F14" t="s">
        <v>31</v>
      </c>
      <c r="G14" t="s">
        <v>31</v>
      </c>
    </row>
    <row r="15" spans="1:8" ht="21.75" customHeight="1">
      <c r="A15" s="6" t="s">
        <v>58</v>
      </c>
      <c r="B15" t="s">
        <v>175</v>
      </c>
      <c r="C15">
        <v>2100</v>
      </c>
      <c r="D15">
        <v>1</v>
      </c>
      <c r="E15" t="s">
        <v>31</v>
      </c>
      <c r="F15" t="s">
        <v>31</v>
      </c>
      <c r="G15" t="s">
        <v>31</v>
      </c>
    </row>
    <row r="16" spans="1:8" ht="21.75" customHeight="1">
      <c r="A16" s="6" t="s">
        <v>64</v>
      </c>
      <c r="B16" t="s">
        <v>176</v>
      </c>
      <c r="C16">
        <v>1200</v>
      </c>
      <c r="D16">
        <v>0</v>
      </c>
      <c r="E16" t="s">
        <v>31</v>
      </c>
      <c r="F16" t="s">
        <v>31</v>
      </c>
      <c r="G16" t="s">
        <v>31</v>
      </c>
    </row>
    <row r="17" spans="1:7" ht="21.75" customHeight="1">
      <c r="A17" s="6" t="s">
        <v>70</v>
      </c>
      <c r="B17" t="s">
        <v>177</v>
      </c>
      <c r="C17">
        <v>2100</v>
      </c>
      <c r="D17">
        <v>0</v>
      </c>
      <c r="E17" t="s">
        <v>31</v>
      </c>
      <c r="F17" t="s">
        <v>31</v>
      </c>
      <c r="G17" t="s">
        <v>31</v>
      </c>
    </row>
    <row r="18" spans="1:7" s="5" customFormat="1" ht="21.75" customHeight="1">
      <c r="A18" s="6" t="s">
        <v>77</v>
      </c>
      <c r="B18" t="s">
        <v>178</v>
      </c>
      <c r="C18">
        <v>2300</v>
      </c>
      <c r="D18">
        <v>1</v>
      </c>
      <c r="E18" t="s">
        <v>31</v>
      </c>
      <c r="F18" t="s">
        <v>31</v>
      </c>
      <c r="G18" t="s">
        <v>31</v>
      </c>
    </row>
    <row r="19" spans="1:7" s="5" customFormat="1" ht="21.75" customHeight="1">
      <c r="A19" s="6" t="s">
        <v>79</v>
      </c>
      <c r="B19" t="s">
        <v>179</v>
      </c>
      <c r="C19">
        <v>1900</v>
      </c>
      <c r="D19">
        <v>0</v>
      </c>
      <c r="E19" t="s">
        <v>31</v>
      </c>
      <c r="F19" t="s">
        <v>31</v>
      </c>
      <c r="G19" t="s">
        <v>31</v>
      </c>
    </row>
    <row r="20" spans="1:7" ht="18.75" customHeight="1">
      <c r="A20" s="6" t="s">
        <v>85</v>
      </c>
      <c r="B20" t="s">
        <v>180</v>
      </c>
      <c r="C20">
        <v>2600</v>
      </c>
      <c r="D20">
        <v>0</v>
      </c>
      <c r="E20" t="s">
        <v>31</v>
      </c>
      <c r="F20" t="s">
        <v>31</v>
      </c>
      <c r="G20" t="s">
        <v>31</v>
      </c>
    </row>
    <row r="21" spans="1:7" ht="18.75" customHeight="1">
      <c r="A21" s="6" t="s">
        <v>71</v>
      </c>
      <c r="B21" t="s">
        <v>111</v>
      </c>
      <c r="C21">
        <v>2800</v>
      </c>
      <c r="D21">
        <v>1</v>
      </c>
      <c r="E21" t="s">
        <v>31</v>
      </c>
      <c r="F21" t="s">
        <v>31</v>
      </c>
      <c r="G21" t="s">
        <v>30</v>
      </c>
    </row>
  </sheetData>
  <phoneticPr fontId="2" type="noConversion"/>
  <pageMargins left="0.75" right="0.75" top="1" bottom="1" header="0.51180555555555551" footer="0.5118055555555555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8"/>
  <sheetViews>
    <sheetView topLeftCell="A68" workbookViewId="0">
      <selection activeCell="H11" sqref="H11"/>
    </sheetView>
  </sheetViews>
  <sheetFormatPr defaultRowHeight="13.5"/>
  <cols>
    <col min="1" max="1" width="10.25" style="10" customWidth="1"/>
    <col min="2" max="2" width="17.25" style="11" bestFit="1" customWidth="1"/>
    <col min="3" max="3" width="8.375" style="11" customWidth="1"/>
    <col min="4" max="4" width="15.875" style="11" customWidth="1"/>
    <col min="5" max="5" width="14" style="11" customWidth="1"/>
    <col min="6" max="7" width="10.25" style="11" customWidth="1"/>
    <col min="8" max="8" width="14" style="11" customWidth="1"/>
    <col min="9" max="10" width="10.25" customWidth="1"/>
  </cols>
  <sheetData>
    <row r="2" spans="1:10" ht="15" customHeight="1">
      <c r="A2" s="8" t="s">
        <v>201</v>
      </c>
      <c r="B2" s="9" t="s">
        <v>202</v>
      </c>
      <c r="C2" s="9" t="s">
        <v>193</v>
      </c>
      <c r="D2" s="9" t="s">
        <v>203</v>
      </c>
      <c r="E2" s="9" t="s">
        <v>204</v>
      </c>
      <c r="F2" s="9" t="s">
        <v>205</v>
      </c>
      <c r="G2" s="9" t="s">
        <v>206</v>
      </c>
      <c r="H2" s="9" t="s">
        <v>207</v>
      </c>
      <c r="I2" s="7" t="s">
        <v>199</v>
      </c>
      <c r="J2" s="7" t="s">
        <v>200</v>
      </c>
    </row>
    <row r="3" spans="1:10" ht="15" customHeight="1">
      <c r="A3" s="8" t="str">
        <f>杨晓柯!A7</f>
        <v>001</v>
      </c>
      <c r="B3" s="8" t="str">
        <f>杨晓柯!B7</f>
        <v>创新印刷</v>
      </c>
      <c r="C3" s="8" t="s">
        <v>198</v>
      </c>
      <c r="D3" s="8">
        <f>杨晓柯!C7</f>
        <v>1900</v>
      </c>
      <c r="E3" s="8">
        <f>杨晓柯!D7</f>
        <v>2</v>
      </c>
      <c r="F3" s="8" t="str">
        <f>杨晓柯!E7</f>
        <v>是</v>
      </c>
      <c r="G3" s="8" t="str">
        <f>杨晓柯!F7</f>
        <v>是</v>
      </c>
      <c r="H3" s="8" t="str">
        <f>杨晓柯!G7</f>
        <v>是</v>
      </c>
      <c r="I3" s="7" t="str">
        <f>IF(H3="否","未完成",IF(G3="否","未完成",IF(F3="否","未完成","完成")))</f>
        <v>完成</v>
      </c>
      <c r="J3" s="7">
        <f>IF(I3="完成",IF(D3&gt;2800,D3*0.1,IF(D3&gt;1000,D3*0.08,100))+30,IF(D3&gt;2800,D3*0.1,IF(D3&gt;1000,D3*0.08,100)))</f>
        <v>182</v>
      </c>
    </row>
    <row r="4" spans="1:10" ht="15" customHeight="1">
      <c r="A4" s="8" t="str">
        <f>高小丹!A2</f>
        <v>002</v>
      </c>
      <c r="B4" s="9" t="str">
        <f>高小丹!B2</f>
        <v>上海蓝调科普</v>
      </c>
      <c r="C4" s="9" t="s">
        <v>194</v>
      </c>
      <c r="D4" s="9">
        <f>高小丹!C2</f>
        <v>3000</v>
      </c>
      <c r="E4" s="9">
        <f>高小丹!D2</f>
        <v>0</v>
      </c>
      <c r="F4" s="9" t="str">
        <f>高小丹!E2</f>
        <v>是</v>
      </c>
      <c r="G4" s="9" t="str">
        <f>高小丹!F2</f>
        <v>是</v>
      </c>
      <c r="H4" s="9" t="str">
        <f>高小丹!G2</f>
        <v>是</v>
      </c>
      <c r="I4" s="7" t="str">
        <f t="shared" ref="I4:I67" si="0">IF(H4="否","未完成",IF(G4="否","未完成",IF(F4="否","未完成","完成")))</f>
        <v>完成</v>
      </c>
      <c r="J4" s="7">
        <f t="shared" ref="J4:J67" si="1">IF(I4="完成",IF(D4&gt;2800,D4*0.1,IF(D4&gt;1000,D4*0.08,100))+30,IF(D4&gt;2800,D4*0.1,IF(D4&gt;1000,D4*0.08,100)))</f>
        <v>330</v>
      </c>
    </row>
    <row r="5" spans="1:10" ht="15" customHeight="1">
      <c r="A5" s="8" t="str">
        <f>高小丹!A3</f>
        <v>003</v>
      </c>
      <c r="B5" s="9" t="str">
        <f>高小丹!B3</f>
        <v>北京卡罗里尼</v>
      </c>
      <c r="C5" s="9" t="s">
        <v>194</v>
      </c>
      <c r="D5" s="9">
        <f>高小丹!C3</f>
        <v>2500</v>
      </c>
      <c r="E5" s="9">
        <f>高小丹!D3</f>
        <v>1</v>
      </c>
      <c r="F5" s="9" t="str">
        <f>高小丹!E3</f>
        <v>是</v>
      </c>
      <c r="G5" s="9" t="str">
        <f>高小丹!F3</f>
        <v>是</v>
      </c>
      <c r="H5" s="9" t="str">
        <f>高小丹!G3</f>
        <v>是</v>
      </c>
      <c r="I5" s="7" t="str">
        <f t="shared" si="0"/>
        <v>完成</v>
      </c>
      <c r="J5" s="7">
        <f t="shared" si="1"/>
        <v>230</v>
      </c>
    </row>
    <row r="6" spans="1:10" ht="15" customHeight="1">
      <c r="A6" s="8" t="str">
        <f>石明砚!A2</f>
        <v>004</v>
      </c>
      <c r="B6" s="8" t="str">
        <f>石明砚!B2</f>
        <v>瑞祥咨询顾问</v>
      </c>
      <c r="C6" s="8" t="s">
        <v>197</v>
      </c>
      <c r="D6" s="8">
        <f>石明砚!C2</f>
        <v>1500</v>
      </c>
      <c r="E6" s="8">
        <f>石明砚!D2</f>
        <v>0</v>
      </c>
      <c r="F6" s="8" t="str">
        <f>石明砚!E2</f>
        <v>是</v>
      </c>
      <c r="G6" s="8" t="str">
        <f>石明砚!F2</f>
        <v>是</v>
      </c>
      <c r="H6" s="8" t="str">
        <f>石明砚!G2</f>
        <v>是</v>
      </c>
      <c r="I6" s="7" t="str">
        <f t="shared" si="0"/>
        <v>完成</v>
      </c>
      <c r="J6" s="7">
        <f t="shared" si="1"/>
        <v>150</v>
      </c>
    </row>
    <row r="7" spans="1:10" ht="15" customHeight="1">
      <c r="A7" s="8" t="str">
        <f>王铬争!A4</f>
        <v>005</v>
      </c>
      <c r="B7" s="8" t="str">
        <f>王铬争!B4</f>
        <v>补天富士</v>
      </c>
      <c r="C7" s="8" t="s">
        <v>196</v>
      </c>
      <c r="D7" s="8">
        <f>王铬争!C4</f>
        <v>1100</v>
      </c>
      <c r="E7" s="8">
        <f>王铬争!D4</f>
        <v>0</v>
      </c>
      <c r="F7" s="8" t="str">
        <f>王铬争!E4</f>
        <v>是</v>
      </c>
      <c r="G7" s="8" t="str">
        <f>王铬争!F4</f>
        <v>是</v>
      </c>
      <c r="H7" s="8" t="str">
        <f>王铬争!G4</f>
        <v>是</v>
      </c>
      <c r="I7" s="7" t="str">
        <f t="shared" si="0"/>
        <v>完成</v>
      </c>
      <c r="J7" s="7">
        <f t="shared" si="1"/>
        <v>118</v>
      </c>
    </row>
    <row r="8" spans="1:10" ht="15" customHeight="1">
      <c r="A8" s="8" t="str">
        <f>石明砚!A17</f>
        <v>006</v>
      </c>
      <c r="B8" s="8" t="str">
        <f>石明砚!B17</f>
        <v>莫克机械工程</v>
      </c>
      <c r="C8" s="8" t="s">
        <v>197</v>
      </c>
      <c r="D8" s="8">
        <f>石明砚!C17</f>
        <v>1600</v>
      </c>
      <c r="E8" s="8">
        <f>石明砚!D17</f>
        <v>1</v>
      </c>
      <c r="F8" s="8" t="str">
        <f>石明砚!E17</f>
        <v>是</v>
      </c>
      <c r="G8" s="8" t="str">
        <f>石明砚!F17</f>
        <v>是</v>
      </c>
      <c r="H8" s="8" t="str">
        <f>石明砚!G17</f>
        <v>否</v>
      </c>
      <c r="I8" s="7" t="str">
        <f t="shared" si="0"/>
        <v>未完成</v>
      </c>
      <c r="J8" s="7">
        <f t="shared" si="1"/>
        <v>128</v>
      </c>
    </row>
    <row r="9" spans="1:10" ht="15" customHeight="1">
      <c r="A9" s="8" t="str">
        <f>刘君赢!A2</f>
        <v>007</v>
      </c>
      <c r="B9" s="8" t="str">
        <f>刘君赢!B2</f>
        <v>诚信国检</v>
      </c>
      <c r="C9" s="8" t="s">
        <v>195</v>
      </c>
      <c r="D9" s="8">
        <f>刘君赢!C2</f>
        <v>1200</v>
      </c>
      <c r="E9" s="8">
        <f>刘君赢!D2</f>
        <v>0</v>
      </c>
      <c r="F9" s="8" t="str">
        <f>刘君赢!E2</f>
        <v>是</v>
      </c>
      <c r="G9" s="8" t="str">
        <f>刘君赢!F2</f>
        <v>是</v>
      </c>
      <c r="H9" s="8" t="str">
        <f>刘君赢!G2</f>
        <v>是</v>
      </c>
      <c r="I9" s="7" t="str">
        <f t="shared" si="0"/>
        <v>完成</v>
      </c>
      <c r="J9" s="7">
        <f t="shared" si="1"/>
        <v>126</v>
      </c>
    </row>
    <row r="10" spans="1:10" ht="15" customHeight="1">
      <c r="A10" s="8" t="str">
        <f>刘君赢!A3</f>
        <v>008</v>
      </c>
      <c r="B10" s="8" t="str">
        <f>刘君赢!B3</f>
        <v>福楼派腾</v>
      </c>
      <c r="C10" s="8" t="s">
        <v>195</v>
      </c>
      <c r="D10" s="8">
        <f>刘君赢!C3</f>
        <v>2700</v>
      </c>
      <c r="E10" s="8">
        <f>刘君赢!D3</f>
        <v>0</v>
      </c>
      <c r="F10" s="8" t="str">
        <f>刘君赢!E3</f>
        <v>是</v>
      </c>
      <c r="G10" s="8" t="str">
        <f>刘君赢!F3</f>
        <v>是</v>
      </c>
      <c r="H10" s="8" t="str">
        <f>刘君赢!G3</f>
        <v>是</v>
      </c>
      <c r="I10" s="7" t="str">
        <f t="shared" si="0"/>
        <v>完成</v>
      </c>
      <c r="J10" s="7">
        <f t="shared" si="1"/>
        <v>246</v>
      </c>
    </row>
    <row r="11" spans="1:10" ht="15" customHeight="1">
      <c r="A11" s="8" t="str">
        <f>刘君赢!A4</f>
        <v>009</v>
      </c>
      <c r="B11" s="8" t="str">
        <f>刘君赢!B4</f>
        <v>TNT对外贸易</v>
      </c>
      <c r="C11" s="8" t="s">
        <v>195</v>
      </c>
      <c r="D11" s="8">
        <f>刘君赢!C4</f>
        <v>1900</v>
      </c>
      <c r="E11" s="8">
        <f>刘君赢!D4</f>
        <v>1</v>
      </c>
      <c r="F11" s="8" t="str">
        <f>刘君赢!E4</f>
        <v>是</v>
      </c>
      <c r="G11" s="8" t="str">
        <f>刘君赢!F4</f>
        <v>是</v>
      </c>
      <c r="H11" s="8" t="str">
        <f>刘君赢!G4</f>
        <v>是</v>
      </c>
      <c r="I11" s="7" t="str">
        <f t="shared" si="0"/>
        <v>完成</v>
      </c>
      <c r="J11" s="7">
        <f t="shared" si="1"/>
        <v>182</v>
      </c>
    </row>
    <row r="12" spans="1:10" ht="15" customHeight="1">
      <c r="A12" s="8" t="str">
        <f>石明砚!A3</f>
        <v>010</v>
      </c>
      <c r="B12" s="8" t="str">
        <f>石明砚!B3</f>
        <v>石公馆咖啡</v>
      </c>
      <c r="C12" s="8" t="s">
        <v>197</v>
      </c>
      <c r="D12" s="8">
        <f>石明砚!C3</f>
        <v>1300</v>
      </c>
      <c r="E12" s="8">
        <f>石明砚!D3</f>
        <v>0</v>
      </c>
      <c r="F12" s="8" t="str">
        <f>石明砚!E3</f>
        <v>是</v>
      </c>
      <c r="G12" s="8" t="str">
        <f>石明砚!F3</f>
        <v>是</v>
      </c>
      <c r="H12" s="8" t="str">
        <f>石明砚!G3</f>
        <v>是</v>
      </c>
      <c r="I12" s="7" t="str">
        <f t="shared" si="0"/>
        <v>完成</v>
      </c>
      <c r="J12" s="7">
        <f t="shared" si="1"/>
        <v>134</v>
      </c>
    </row>
    <row r="13" spans="1:10" ht="15" customHeight="1">
      <c r="A13" s="8" t="str">
        <f>石明砚!A18</f>
        <v>011</v>
      </c>
      <c r="B13" s="8" t="str">
        <f>石明砚!B18</f>
        <v>盛茂拓业</v>
      </c>
      <c r="C13" s="8" t="s">
        <v>197</v>
      </c>
      <c r="D13" s="8">
        <f>石明砚!C18</f>
        <v>2200</v>
      </c>
      <c r="E13" s="8">
        <f>石明砚!D18</f>
        <v>0</v>
      </c>
      <c r="F13" s="8" t="str">
        <f>石明砚!E18</f>
        <v>是</v>
      </c>
      <c r="G13" s="8" t="str">
        <f>石明砚!F18</f>
        <v>是</v>
      </c>
      <c r="H13" s="8" t="str">
        <f>石明砚!G18</f>
        <v>是</v>
      </c>
      <c r="I13" s="7" t="str">
        <f t="shared" si="0"/>
        <v>完成</v>
      </c>
      <c r="J13" s="7">
        <f t="shared" si="1"/>
        <v>206</v>
      </c>
    </row>
    <row r="14" spans="1:10" ht="15" customHeight="1">
      <c r="A14" s="8" t="str">
        <f>杨晓柯!A8</f>
        <v>012</v>
      </c>
      <c r="B14" s="8" t="str">
        <f>杨晓柯!B8</f>
        <v>中才古世纪</v>
      </c>
      <c r="C14" s="8" t="s">
        <v>198</v>
      </c>
      <c r="D14" s="8">
        <f>杨晓柯!C8</f>
        <v>2500</v>
      </c>
      <c r="E14" s="8">
        <f>杨晓柯!D8</f>
        <v>0</v>
      </c>
      <c r="F14" s="8" t="str">
        <f>杨晓柯!E8</f>
        <v>是</v>
      </c>
      <c r="G14" s="8" t="str">
        <f>杨晓柯!F8</f>
        <v>是</v>
      </c>
      <c r="H14" s="8" t="str">
        <f>杨晓柯!G8</f>
        <v>是</v>
      </c>
      <c r="I14" s="7" t="str">
        <f t="shared" si="0"/>
        <v>完成</v>
      </c>
      <c r="J14" s="7">
        <f t="shared" si="1"/>
        <v>230</v>
      </c>
    </row>
    <row r="15" spans="1:10" ht="15" customHeight="1">
      <c r="A15" s="8" t="str">
        <f>高小丹!A16</f>
        <v>013</v>
      </c>
      <c r="B15" s="9" t="str">
        <f>高小丹!B16</f>
        <v>泰达山水处理</v>
      </c>
      <c r="C15" s="9" t="s">
        <v>194</v>
      </c>
      <c r="D15" s="9">
        <f>高小丹!C16</f>
        <v>1000</v>
      </c>
      <c r="E15" s="9">
        <f>高小丹!D16</f>
        <v>2</v>
      </c>
      <c r="F15" s="9" t="str">
        <f>高小丹!E16</f>
        <v>是</v>
      </c>
      <c r="G15" s="9" t="str">
        <f>高小丹!F16</f>
        <v>是</v>
      </c>
      <c r="H15" s="9" t="str">
        <f>高小丹!G16</f>
        <v>是</v>
      </c>
      <c r="I15" s="7" t="str">
        <f t="shared" si="0"/>
        <v>完成</v>
      </c>
      <c r="J15" s="7">
        <f t="shared" si="1"/>
        <v>130</v>
      </c>
    </row>
    <row r="16" spans="1:10" ht="15" customHeight="1">
      <c r="A16" s="8" t="str">
        <f>石明砚!A4</f>
        <v>014</v>
      </c>
      <c r="B16" s="8" t="str">
        <f>石明砚!B4</f>
        <v>信安洋合科技</v>
      </c>
      <c r="C16" s="8" t="s">
        <v>197</v>
      </c>
      <c r="D16" s="8">
        <f>石明砚!C4</f>
        <v>1000</v>
      </c>
      <c r="E16" s="8">
        <f>石明砚!D4</f>
        <v>0</v>
      </c>
      <c r="F16" s="8" t="str">
        <f>石明砚!E4</f>
        <v>是</v>
      </c>
      <c r="G16" s="8" t="str">
        <f>石明砚!F4</f>
        <v>是</v>
      </c>
      <c r="H16" s="8" t="str">
        <f>石明砚!G4</f>
        <v>是</v>
      </c>
      <c r="I16" s="7" t="str">
        <f t="shared" si="0"/>
        <v>完成</v>
      </c>
      <c r="J16" s="7">
        <f t="shared" si="1"/>
        <v>130</v>
      </c>
    </row>
    <row r="17" spans="1:10" ht="15" customHeight="1">
      <c r="A17" s="8" t="str">
        <f>石明砚!A5</f>
        <v>015</v>
      </c>
      <c r="B17" s="8" t="str">
        <f>石明砚!B5</f>
        <v>六福精艺</v>
      </c>
      <c r="C17" s="8" t="s">
        <v>197</v>
      </c>
      <c r="D17" s="8">
        <f>石明砚!C5</f>
        <v>2000</v>
      </c>
      <c r="E17" s="8">
        <f>石明砚!D5</f>
        <v>3</v>
      </c>
      <c r="F17" s="8" t="str">
        <f>石明砚!E5</f>
        <v>是</v>
      </c>
      <c r="G17" s="8" t="str">
        <f>石明砚!F5</f>
        <v>是</v>
      </c>
      <c r="H17" s="8" t="str">
        <f>石明砚!G5</f>
        <v>是</v>
      </c>
      <c r="I17" s="7" t="str">
        <f t="shared" si="0"/>
        <v>完成</v>
      </c>
      <c r="J17" s="7">
        <f t="shared" si="1"/>
        <v>190</v>
      </c>
    </row>
    <row r="18" spans="1:10" ht="15" customHeight="1">
      <c r="A18" s="8" t="str">
        <f>王铬争!A8</f>
        <v>016</v>
      </c>
      <c r="B18" s="8" t="str">
        <f>王铬争!B8</f>
        <v>萨曼机械设备</v>
      </c>
      <c r="C18" s="8" t="s">
        <v>196</v>
      </c>
      <c r="D18" s="8">
        <f>王铬争!C8</f>
        <v>1600</v>
      </c>
      <c r="E18" s="8">
        <f>王铬争!D8</f>
        <v>1</v>
      </c>
      <c r="F18" s="8" t="str">
        <f>王铬争!E8</f>
        <v>是</v>
      </c>
      <c r="G18" s="8" t="str">
        <f>王铬争!F8</f>
        <v>是</v>
      </c>
      <c r="H18" s="8" t="str">
        <f>王铬争!G8</f>
        <v>是</v>
      </c>
      <c r="I18" s="7" t="str">
        <f t="shared" si="0"/>
        <v>完成</v>
      </c>
      <c r="J18" s="7">
        <f t="shared" si="1"/>
        <v>158</v>
      </c>
    </row>
    <row r="19" spans="1:10" ht="15" customHeight="1">
      <c r="A19" s="8" t="str">
        <f>刘君赢!A5</f>
        <v>017</v>
      </c>
      <c r="B19" s="8" t="str">
        <f>刘君赢!B5</f>
        <v>安吉丽纳科技</v>
      </c>
      <c r="C19" s="8" t="s">
        <v>195</v>
      </c>
      <c r="D19" s="8">
        <f>刘君赢!C5</f>
        <v>1000</v>
      </c>
      <c r="E19" s="8">
        <f>刘君赢!D5</f>
        <v>2</v>
      </c>
      <c r="F19" s="8" t="str">
        <f>刘君赢!E5</f>
        <v>是</v>
      </c>
      <c r="G19" s="8" t="str">
        <f>刘君赢!F5</f>
        <v>是</v>
      </c>
      <c r="H19" s="8" t="str">
        <f>刘君赢!G5</f>
        <v>是</v>
      </c>
      <c r="I19" s="7" t="str">
        <f t="shared" si="0"/>
        <v>完成</v>
      </c>
      <c r="J19" s="7">
        <f t="shared" si="1"/>
        <v>130</v>
      </c>
    </row>
    <row r="20" spans="1:10" ht="15" customHeight="1">
      <c r="A20" s="8" t="str">
        <f>高小丹!A18</f>
        <v>018</v>
      </c>
      <c r="B20" s="9" t="str">
        <f>高小丹!B18</f>
        <v>郑州明达水务</v>
      </c>
      <c r="C20" s="9" t="s">
        <v>194</v>
      </c>
      <c r="D20" s="9">
        <f>高小丹!C18</f>
        <v>2800</v>
      </c>
      <c r="E20" s="9">
        <f>高小丹!D18</f>
        <v>1</v>
      </c>
      <c r="F20" s="9" t="str">
        <f>高小丹!E18</f>
        <v>是</v>
      </c>
      <c r="G20" s="9" t="str">
        <f>高小丹!F18</f>
        <v>是</v>
      </c>
      <c r="H20" s="9" t="str">
        <f>高小丹!G18</f>
        <v>是</v>
      </c>
      <c r="I20" s="7" t="str">
        <f t="shared" si="0"/>
        <v>完成</v>
      </c>
      <c r="J20" s="7">
        <f t="shared" si="1"/>
        <v>254</v>
      </c>
    </row>
    <row r="21" spans="1:10" ht="15" customHeight="1">
      <c r="A21" s="8" t="str">
        <f>杨晓柯!A9</f>
        <v>019</v>
      </c>
      <c r="B21" s="8" t="str">
        <f>杨晓柯!B9</f>
        <v>北京蓝调</v>
      </c>
      <c r="C21" s="8" t="s">
        <v>198</v>
      </c>
      <c r="D21" s="8">
        <f>杨晓柯!C9</f>
        <v>2100</v>
      </c>
      <c r="E21" s="8">
        <f>杨晓柯!D9</f>
        <v>0</v>
      </c>
      <c r="F21" s="8" t="str">
        <f>杨晓柯!E9</f>
        <v>是</v>
      </c>
      <c r="G21" s="8" t="str">
        <f>杨晓柯!F9</f>
        <v>是</v>
      </c>
      <c r="H21" s="8" t="str">
        <f>杨晓柯!G9</f>
        <v>是</v>
      </c>
      <c r="I21" s="7" t="str">
        <f t="shared" si="0"/>
        <v>完成</v>
      </c>
      <c r="J21" s="7">
        <f t="shared" si="1"/>
        <v>198</v>
      </c>
    </row>
    <row r="22" spans="1:10" ht="15" customHeight="1">
      <c r="A22" s="8" t="str">
        <f>刘君赢!A6</f>
        <v>020</v>
      </c>
      <c r="B22" s="8" t="str">
        <f>刘君赢!B6</f>
        <v>镇江金色水务</v>
      </c>
      <c r="C22" s="8" t="s">
        <v>195</v>
      </c>
      <c r="D22" s="8">
        <f>刘君赢!C6</f>
        <v>1700</v>
      </c>
      <c r="E22" s="8">
        <f>刘君赢!D6</f>
        <v>0</v>
      </c>
      <c r="F22" s="8" t="str">
        <f>刘君赢!E6</f>
        <v>是</v>
      </c>
      <c r="G22" s="8" t="str">
        <f>刘君赢!F6</f>
        <v>是</v>
      </c>
      <c r="H22" s="8" t="str">
        <f>刘君赢!G6</f>
        <v>是</v>
      </c>
      <c r="I22" s="7" t="str">
        <f t="shared" si="0"/>
        <v>完成</v>
      </c>
      <c r="J22" s="7">
        <f t="shared" si="1"/>
        <v>166</v>
      </c>
    </row>
    <row r="23" spans="1:10" ht="15" customHeight="1">
      <c r="A23" s="8" t="str">
        <f>杨晓柯!A10</f>
        <v>021</v>
      </c>
      <c r="B23" s="8" t="str">
        <f>杨晓柯!B10</f>
        <v>上海绿色污水处理</v>
      </c>
      <c r="C23" s="8" t="s">
        <v>198</v>
      </c>
      <c r="D23" s="8">
        <f>杨晓柯!C10</f>
        <v>1100</v>
      </c>
      <c r="E23" s="8">
        <f>杨晓柯!D10</f>
        <v>0</v>
      </c>
      <c r="F23" s="8" t="str">
        <f>杨晓柯!E10</f>
        <v>是</v>
      </c>
      <c r="G23" s="8" t="str">
        <f>杨晓柯!F10</f>
        <v>是</v>
      </c>
      <c r="H23" s="8" t="str">
        <f>杨晓柯!G10</f>
        <v>是</v>
      </c>
      <c r="I23" s="7" t="str">
        <f t="shared" si="0"/>
        <v>完成</v>
      </c>
      <c r="J23" s="7">
        <f t="shared" si="1"/>
        <v>118</v>
      </c>
    </row>
    <row r="24" spans="1:10" ht="15" customHeight="1">
      <c r="A24" s="8" t="str">
        <f>石明砚!A6</f>
        <v>022</v>
      </c>
      <c r="B24" s="8" t="str">
        <f>石明砚!B6</f>
        <v>清洁废物处理</v>
      </c>
      <c r="C24" s="8" t="s">
        <v>197</v>
      </c>
      <c r="D24" s="8">
        <f>石明砚!C6</f>
        <v>2100</v>
      </c>
      <c r="E24" s="8">
        <f>石明砚!D6</f>
        <v>1</v>
      </c>
      <c r="F24" s="8" t="str">
        <f>石明砚!E6</f>
        <v>是</v>
      </c>
      <c r="G24" s="8" t="str">
        <f>石明砚!F6</f>
        <v>是</v>
      </c>
      <c r="H24" s="8" t="str">
        <f>石明砚!G6</f>
        <v>是</v>
      </c>
      <c r="I24" s="7" t="str">
        <f t="shared" si="0"/>
        <v>完成</v>
      </c>
      <c r="J24" s="7">
        <f t="shared" si="1"/>
        <v>198</v>
      </c>
    </row>
    <row r="25" spans="1:10" ht="15" customHeight="1">
      <c r="A25" s="8" t="str">
        <f>刘君赢!A7</f>
        <v>023</v>
      </c>
      <c r="B25" s="8" t="str">
        <f>刘君赢!B7</f>
        <v>瑞力星华</v>
      </c>
      <c r="C25" s="8" t="s">
        <v>195</v>
      </c>
      <c r="D25" s="8">
        <f>刘君赢!C7</f>
        <v>2800</v>
      </c>
      <c r="E25" s="8">
        <f>刘君赢!D7</f>
        <v>1</v>
      </c>
      <c r="F25" s="8" t="str">
        <f>刘君赢!E7</f>
        <v>是</v>
      </c>
      <c r="G25" s="8" t="str">
        <f>刘君赢!F7</f>
        <v>是</v>
      </c>
      <c r="H25" s="8" t="str">
        <f>刘君赢!G7</f>
        <v>是</v>
      </c>
      <c r="I25" s="7" t="str">
        <f t="shared" si="0"/>
        <v>完成</v>
      </c>
      <c r="J25" s="7">
        <f t="shared" si="1"/>
        <v>254</v>
      </c>
    </row>
    <row r="26" spans="1:10" ht="15" customHeight="1">
      <c r="A26" s="8" t="str">
        <f>刘君赢!A8</f>
        <v>024</v>
      </c>
      <c r="B26" s="8" t="str">
        <f>刘君赢!B8</f>
        <v>美华东瑞</v>
      </c>
      <c r="C26" s="8" t="s">
        <v>195</v>
      </c>
      <c r="D26" s="8">
        <f>刘君赢!C8</f>
        <v>2000</v>
      </c>
      <c r="E26" s="8">
        <f>刘君赢!D8</f>
        <v>0</v>
      </c>
      <c r="F26" s="8" t="str">
        <f>刘君赢!E8</f>
        <v>是</v>
      </c>
      <c r="G26" s="8" t="str">
        <f>刘君赢!F8</f>
        <v>是</v>
      </c>
      <c r="H26" s="8" t="str">
        <f>刘君赢!G8</f>
        <v>是</v>
      </c>
      <c r="I26" s="7" t="str">
        <f t="shared" si="0"/>
        <v>完成</v>
      </c>
      <c r="J26" s="7">
        <f t="shared" si="1"/>
        <v>190</v>
      </c>
    </row>
    <row r="27" spans="1:10" ht="15" customHeight="1">
      <c r="A27" s="8" t="str">
        <f>刘君赢!A9</f>
        <v>025</v>
      </c>
      <c r="B27" s="8" t="str">
        <f>刘君赢!B9</f>
        <v>淮安天色水科技</v>
      </c>
      <c r="C27" s="8" t="s">
        <v>195</v>
      </c>
      <c r="D27" s="8">
        <f>刘君赢!C9</f>
        <v>1800</v>
      </c>
      <c r="E27" s="8">
        <f>刘君赢!D9</f>
        <v>0</v>
      </c>
      <c r="F27" s="8" t="str">
        <f>刘君赢!E9</f>
        <v>是</v>
      </c>
      <c r="G27" s="8" t="str">
        <f>刘君赢!F9</f>
        <v>是</v>
      </c>
      <c r="H27" s="8" t="str">
        <f>刘君赢!G9</f>
        <v>是</v>
      </c>
      <c r="I27" s="7" t="str">
        <f t="shared" si="0"/>
        <v>完成</v>
      </c>
      <c r="J27" s="7">
        <f t="shared" si="1"/>
        <v>174</v>
      </c>
    </row>
    <row r="28" spans="1:10" ht="15" customHeight="1">
      <c r="A28" s="8" t="str">
        <f>高小丹!A4</f>
        <v>026</v>
      </c>
      <c r="B28" s="9" t="str">
        <f>高小丹!B4</f>
        <v>太阳联通信息技术</v>
      </c>
      <c r="C28" s="9" t="s">
        <v>194</v>
      </c>
      <c r="D28" s="9">
        <f>高小丹!C4</f>
        <v>2300</v>
      </c>
      <c r="E28" s="9">
        <f>高小丹!D4</f>
        <v>0</v>
      </c>
      <c r="F28" s="9" t="str">
        <f>高小丹!E4</f>
        <v>是</v>
      </c>
      <c r="G28" s="9" t="str">
        <f>高小丹!F4</f>
        <v>是</v>
      </c>
      <c r="H28" s="9" t="str">
        <f>高小丹!G4</f>
        <v>否</v>
      </c>
      <c r="I28" s="7" t="str">
        <f t="shared" si="0"/>
        <v>未完成</v>
      </c>
      <c r="J28" s="7">
        <f t="shared" si="1"/>
        <v>184</v>
      </c>
    </row>
    <row r="29" spans="1:10" ht="15" customHeight="1">
      <c r="A29" s="8" t="str">
        <f>高小丹!A17</f>
        <v>027</v>
      </c>
      <c r="B29" s="9" t="str">
        <f>高小丹!B17</f>
        <v>创科明讯科技</v>
      </c>
      <c r="C29" s="9" t="s">
        <v>194</v>
      </c>
      <c r="D29" s="9">
        <f>高小丹!C17</f>
        <v>1700</v>
      </c>
      <c r="E29" s="9">
        <f>高小丹!D17</f>
        <v>0</v>
      </c>
      <c r="F29" s="9" t="str">
        <f>高小丹!E17</f>
        <v>是</v>
      </c>
      <c r="G29" s="9" t="str">
        <f>高小丹!F17</f>
        <v>是</v>
      </c>
      <c r="H29" s="9" t="str">
        <f>高小丹!G17</f>
        <v>是</v>
      </c>
      <c r="I29" s="7" t="str">
        <f t="shared" si="0"/>
        <v>完成</v>
      </c>
      <c r="J29" s="7">
        <f t="shared" si="1"/>
        <v>166</v>
      </c>
    </row>
    <row r="30" spans="1:10" ht="15" customHeight="1">
      <c r="A30" s="8" t="str">
        <f>王铬争!A9</f>
        <v>028</v>
      </c>
      <c r="B30" s="8" t="str">
        <f>王铬争!B9</f>
        <v>威特奇喷涂</v>
      </c>
      <c r="C30" s="8" t="s">
        <v>196</v>
      </c>
      <c r="D30" s="8">
        <f>王铬争!C9</f>
        <v>2100</v>
      </c>
      <c r="E30" s="8">
        <f>王铬争!D9</f>
        <v>0</v>
      </c>
      <c r="F30" s="8" t="str">
        <f>王铬争!E9</f>
        <v>是</v>
      </c>
      <c r="G30" s="8" t="str">
        <f>王铬争!F9</f>
        <v>是</v>
      </c>
      <c r="H30" s="8" t="str">
        <f>王铬争!G9</f>
        <v>是</v>
      </c>
      <c r="I30" s="7" t="str">
        <f t="shared" si="0"/>
        <v>完成</v>
      </c>
      <c r="J30" s="7">
        <f t="shared" si="1"/>
        <v>198</v>
      </c>
    </row>
    <row r="31" spans="1:10" ht="15" customHeight="1">
      <c r="A31" s="8" t="str">
        <f>石明砚!A7</f>
        <v>029</v>
      </c>
      <c r="B31" s="8" t="str">
        <f>石明砚!B7</f>
        <v>美发恪里</v>
      </c>
      <c r="C31" s="8" t="s">
        <v>197</v>
      </c>
      <c r="D31" s="8">
        <f>石明砚!C7</f>
        <v>1600</v>
      </c>
      <c r="E31" s="8">
        <f>石明砚!D7</f>
        <v>0</v>
      </c>
      <c r="F31" s="8" t="str">
        <f>石明砚!E7</f>
        <v>是</v>
      </c>
      <c r="G31" s="8" t="str">
        <f>石明砚!F7</f>
        <v>是</v>
      </c>
      <c r="H31" s="8" t="str">
        <f>石明砚!G7</f>
        <v>是</v>
      </c>
      <c r="I31" s="7" t="str">
        <f t="shared" si="0"/>
        <v>完成</v>
      </c>
      <c r="J31" s="7">
        <f t="shared" si="1"/>
        <v>158</v>
      </c>
    </row>
    <row r="32" spans="1:10" ht="15" customHeight="1">
      <c r="A32" s="8" t="str">
        <f>刘君赢!A16</f>
        <v>030</v>
      </c>
      <c r="B32" s="8" t="str">
        <f>刘君赢!B16</f>
        <v>菲墨格信息</v>
      </c>
      <c r="C32" s="8" t="s">
        <v>195</v>
      </c>
      <c r="D32" s="8">
        <f>刘君赢!C16</f>
        <v>1500</v>
      </c>
      <c r="E32" s="8">
        <f>刘君赢!D16</f>
        <v>1</v>
      </c>
      <c r="F32" s="8" t="str">
        <f>刘君赢!E16</f>
        <v>是</v>
      </c>
      <c r="G32" s="8" t="str">
        <f>刘君赢!F16</f>
        <v>是</v>
      </c>
      <c r="H32" s="8" t="str">
        <f>刘君赢!G16</f>
        <v>是</v>
      </c>
      <c r="I32" s="7" t="str">
        <f t="shared" si="0"/>
        <v>完成</v>
      </c>
      <c r="J32" s="7">
        <f t="shared" si="1"/>
        <v>150</v>
      </c>
    </row>
    <row r="33" spans="1:10" ht="15" customHeight="1">
      <c r="A33" s="8" t="str">
        <f>杨晓柯!A11</f>
        <v>031</v>
      </c>
      <c r="B33" s="8" t="str">
        <f>杨晓柯!B11</f>
        <v>昊才正气</v>
      </c>
      <c r="C33" s="8" t="s">
        <v>198</v>
      </c>
      <c r="D33" s="8">
        <f>杨晓柯!C11</f>
        <v>1200</v>
      </c>
      <c r="E33" s="8">
        <f>杨晓柯!D11</f>
        <v>0</v>
      </c>
      <c r="F33" s="8" t="str">
        <f>杨晓柯!E11</f>
        <v>是</v>
      </c>
      <c r="G33" s="8" t="str">
        <f>杨晓柯!F11</f>
        <v>是</v>
      </c>
      <c r="H33" s="8" t="str">
        <f>杨晓柯!G11</f>
        <v>是</v>
      </c>
      <c r="I33" s="7" t="str">
        <f t="shared" si="0"/>
        <v>完成</v>
      </c>
      <c r="J33" s="7">
        <f t="shared" si="1"/>
        <v>126</v>
      </c>
    </row>
    <row r="34" spans="1:10" ht="15" customHeight="1">
      <c r="A34" s="8" t="str">
        <f>高小丹!A5</f>
        <v>032</v>
      </c>
      <c r="B34" s="9" t="str">
        <f>高小丹!B5</f>
        <v>CAMEL煤炭资产</v>
      </c>
      <c r="C34" s="9" t="s">
        <v>194</v>
      </c>
      <c r="D34" s="9">
        <f>高小丹!C5</f>
        <v>2200</v>
      </c>
      <c r="E34" s="9">
        <f>高小丹!D5</f>
        <v>3</v>
      </c>
      <c r="F34" s="9" t="str">
        <f>高小丹!E5</f>
        <v>是</v>
      </c>
      <c r="G34" s="9" t="str">
        <f>高小丹!F5</f>
        <v>是</v>
      </c>
      <c r="H34" s="9" t="str">
        <f>高小丹!G5</f>
        <v>是</v>
      </c>
      <c r="I34" s="7" t="str">
        <f t="shared" si="0"/>
        <v>完成</v>
      </c>
      <c r="J34" s="7">
        <f t="shared" si="1"/>
        <v>206</v>
      </c>
    </row>
    <row r="35" spans="1:10" ht="15" customHeight="1">
      <c r="A35" s="8" t="str">
        <f>高小丹!A6</f>
        <v>033</v>
      </c>
      <c r="B35" s="9" t="str">
        <f>高小丹!B6</f>
        <v>华阳富邦技术</v>
      </c>
      <c r="C35" s="9" t="s">
        <v>194</v>
      </c>
      <c r="D35" s="9">
        <f>高小丹!C6</f>
        <v>2900</v>
      </c>
      <c r="E35" s="9">
        <f>高小丹!D6</f>
        <v>0</v>
      </c>
      <c r="F35" s="9" t="str">
        <f>高小丹!E6</f>
        <v>是</v>
      </c>
      <c r="G35" s="9" t="str">
        <f>高小丹!F6</f>
        <v>否</v>
      </c>
      <c r="H35" s="9" t="str">
        <f>高小丹!G6</f>
        <v>是</v>
      </c>
      <c r="I35" s="7" t="str">
        <f t="shared" si="0"/>
        <v>未完成</v>
      </c>
      <c r="J35" s="7">
        <f t="shared" si="1"/>
        <v>290</v>
      </c>
    </row>
    <row r="36" spans="1:10" ht="15" customHeight="1">
      <c r="A36" s="8" t="str">
        <f>刘君赢!A10</f>
        <v>034</v>
      </c>
      <c r="B36" s="8" t="str">
        <f>刘君赢!B10</f>
        <v>人脉时代</v>
      </c>
      <c r="C36" s="8" t="s">
        <v>195</v>
      </c>
      <c r="D36" s="8">
        <f>刘君赢!C10</f>
        <v>2400</v>
      </c>
      <c r="E36" s="8">
        <f>刘君赢!D10</f>
        <v>0</v>
      </c>
      <c r="F36" s="8" t="str">
        <f>刘君赢!E10</f>
        <v>是</v>
      </c>
      <c r="G36" s="8" t="str">
        <f>刘君赢!F10</f>
        <v>是</v>
      </c>
      <c r="H36" s="8" t="str">
        <f>刘君赢!G10</f>
        <v>是</v>
      </c>
      <c r="I36" s="7" t="str">
        <f t="shared" si="0"/>
        <v>完成</v>
      </c>
      <c r="J36" s="7">
        <f t="shared" si="1"/>
        <v>222</v>
      </c>
    </row>
    <row r="37" spans="1:10" ht="15" customHeight="1">
      <c r="A37" s="8" t="str">
        <f>刘君赢!A17</f>
        <v>035</v>
      </c>
      <c r="B37" s="8" t="str">
        <f>刘君赢!B17</f>
        <v>信仰科技</v>
      </c>
      <c r="C37" s="8" t="s">
        <v>195</v>
      </c>
      <c r="D37" s="8">
        <f>刘君赢!C17</f>
        <v>2100</v>
      </c>
      <c r="E37" s="8">
        <f>刘君赢!D17</f>
        <v>0</v>
      </c>
      <c r="F37" s="8" t="str">
        <f>刘君赢!E17</f>
        <v>是</v>
      </c>
      <c r="G37" s="8" t="str">
        <f>刘君赢!F17</f>
        <v>是</v>
      </c>
      <c r="H37" s="8" t="str">
        <f>刘君赢!G17</f>
        <v>是</v>
      </c>
      <c r="I37" s="7" t="str">
        <f t="shared" si="0"/>
        <v>完成</v>
      </c>
      <c r="J37" s="7">
        <f t="shared" si="1"/>
        <v>198</v>
      </c>
    </row>
    <row r="38" spans="1:10" ht="15" customHeight="1">
      <c r="A38" s="8" t="str">
        <f>高小丹!A7</f>
        <v>036</v>
      </c>
      <c r="B38" s="9" t="str">
        <f>高小丹!B7</f>
        <v>企德明咨询</v>
      </c>
      <c r="C38" s="9" t="s">
        <v>194</v>
      </c>
      <c r="D38" s="9">
        <f>高小丹!C7</f>
        <v>2900</v>
      </c>
      <c r="E38" s="9">
        <f>高小丹!D7</f>
        <v>2</v>
      </c>
      <c r="F38" s="9" t="str">
        <f>高小丹!E7</f>
        <v>是</v>
      </c>
      <c r="G38" s="9" t="str">
        <f>高小丹!F7</f>
        <v>是</v>
      </c>
      <c r="H38" s="9" t="str">
        <f>高小丹!G7</f>
        <v>是</v>
      </c>
      <c r="I38" s="7" t="str">
        <f t="shared" si="0"/>
        <v>完成</v>
      </c>
      <c r="J38" s="7">
        <f t="shared" si="1"/>
        <v>320</v>
      </c>
    </row>
    <row r="39" spans="1:10" ht="15" customHeight="1">
      <c r="A39" s="8" t="str">
        <f>高小丹!A19</f>
        <v>037</v>
      </c>
      <c r="B39" s="9" t="str">
        <f>高小丹!B19</f>
        <v>江苏恒远环保</v>
      </c>
      <c r="C39" s="9" t="s">
        <v>194</v>
      </c>
      <c r="D39" s="9">
        <f>高小丹!C19</f>
        <v>2100</v>
      </c>
      <c r="E39" s="9">
        <f>高小丹!D19</f>
        <v>0</v>
      </c>
      <c r="F39" s="9" t="str">
        <f>高小丹!E19</f>
        <v>是</v>
      </c>
      <c r="G39" s="9" t="str">
        <f>高小丹!F19</f>
        <v>是</v>
      </c>
      <c r="H39" s="9" t="str">
        <f>高小丹!G19</f>
        <v>是</v>
      </c>
      <c r="I39" s="7" t="str">
        <f t="shared" si="0"/>
        <v>完成</v>
      </c>
      <c r="J39" s="7">
        <f t="shared" si="1"/>
        <v>198</v>
      </c>
    </row>
    <row r="40" spans="1:10" ht="15" customHeight="1">
      <c r="A40" s="8" t="str">
        <f>刘君赢!A18</f>
        <v>038</v>
      </c>
      <c r="B40" s="8" t="str">
        <f>刘君赢!B18</f>
        <v>补天资源</v>
      </c>
      <c r="C40" s="8" t="s">
        <v>195</v>
      </c>
      <c r="D40" s="8">
        <f>刘君赢!C18</f>
        <v>2500</v>
      </c>
      <c r="E40" s="8">
        <f>刘君赢!D18</f>
        <v>0</v>
      </c>
      <c r="F40" s="8" t="str">
        <f>刘君赢!E18</f>
        <v>是</v>
      </c>
      <c r="G40" s="8" t="str">
        <f>刘君赢!F18</f>
        <v>是</v>
      </c>
      <c r="H40" s="8" t="str">
        <f>刘君赢!G18</f>
        <v>是</v>
      </c>
      <c r="I40" s="7" t="str">
        <f t="shared" si="0"/>
        <v>完成</v>
      </c>
      <c r="J40" s="7">
        <f t="shared" si="1"/>
        <v>230</v>
      </c>
    </row>
    <row r="41" spans="1:10" ht="15" customHeight="1">
      <c r="A41" s="8" t="str">
        <f>王铬争!A17</f>
        <v>039</v>
      </c>
      <c r="B41" s="8" t="str">
        <f>王铬争!B17</f>
        <v>丽沙维亚</v>
      </c>
      <c r="C41" s="8" t="s">
        <v>196</v>
      </c>
      <c r="D41" s="8">
        <f>王铬争!C17</f>
        <v>1000</v>
      </c>
      <c r="E41" s="8">
        <f>王铬争!D17</f>
        <v>0</v>
      </c>
      <c r="F41" s="8" t="str">
        <f>王铬争!E17</f>
        <v>是</v>
      </c>
      <c r="G41" s="8" t="str">
        <f>王铬争!F17</f>
        <v>是</v>
      </c>
      <c r="H41" s="8" t="str">
        <f>王铬争!G17</f>
        <v>是</v>
      </c>
      <c r="I41" s="7" t="str">
        <f t="shared" si="0"/>
        <v>完成</v>
      </c>
      <c r="J41" s="7">
        <f t="shared" si="1"/>
        <v>130</v>
      </c>
    </row>
    <row r="42" spans="1:10" ht="15" customHeight="1">
      <c r="A42" s="8" t="str">
        <f>王铬争!A5</f>
        <v>040</v>
      </c>
      <c r="B42" s="8" t="str">
        <f>王铬争!B5</f>
        <v>慧林咨询</v>
      </c>
      <c r="C42" s="8" t="s">
        <v>196</v>
      </c>
      <c r="D42" s="8">
        <f>王铬争!C5</f>
        <v>2000</v>
      </c>
      <c r="E42" s="8">
        <f>王铬争!D5</f>
        <v>0</v>
      </c>
      <c r="F42" s="8" t="str">
        <f>王铬争!E5</f>
        <v>是</v>
      </c>
      <c r="G42" s="8" t="str">
        <f>王铬争!F5</f>
        <v>是</v>
      </c>
      <c r="H42" s="8" t="str">
        <f>王铬争!G5</f>
        <v>是</v>
      </c>
      <c r="I42" s="7" t="str">
        <f t="shared" si="0"/>
        <v>完成</v>
      </c>
      <c r="J42" s="7">
        <f t="shared" si="1"/>
        <v>190</v>
      </c>
    </row>
    <row r="43" spans="1:10" ht="15" customHeight="1">
      <c r="A43" s="8" t="str">
        <f>王铬争!A6</f>
        <v>041</v>
      </c>
      <c r="B43" s="8" t="str">
        <f>王铬争!B6</f>
        <v>镇玉厂</v>
      </c>
      <c r="C43" s="8" t="s">
        <v>196</v>
      </c>
      <c r="D43" s="8">
        <f>王铬争!C6</f>
        <v>2600</v>
      </c>
      <c r="E43" s="8">
        <f>王铬争!D6</f>
        <v>0</v>
      </c>
      <c r="F43" s="8" t="str">
        <f>王铬争!E6</f>
        <v>是</v>
      </c>
      <c r="G43" s="8" t="str">
        <f>王铬争!F6</f>
        <v>是</v>
      </c>
      <c r="H43" s="8" t="str">
        <f>王铬争!G6</f>
        <v>是</v>
      </c>
      <c r="I43" s="7" t="str">
        <f t="shared" si="0"/>
        <v>完成</v>
      </c>
      <c r="J43" s="7">
        <f t="shared" si="1"/>
        <v>238</v>
      </c>
    </row>
    <row r="44" spans="1:10" ht="15" customHeight="1">
      <c r="A44" s="8" t="str">
        <f>杨晓柯!A12&amp;"(1)"</f>
        <v>042(1)</v>
      </c>
      <c r="B44" s="8" t="str">
        <f>杨晓柯!B12</f>
        <v>新兴时代科技</v>
      </c>
      <c r="C44" s="8" t="s">
        <v>198</v>
      </c>
      <c r="D44" s="8">
        <f>杨晓柯!C12</f>
        <v>1200</v>
      </c>
      <c r="E44" s="8">
        <f>杨晓柯!D12</f>
        <v>1</v>
      </c>
      <c r="F44" s="8" t="str">
        <f>杨晓柯!E12</f>
        <v>是</v>
      </c>
      <c r="G44" s="8" t="str">
        <f>杨晓柯!F12</f>
        <v>是</v>
      </c>
      <c r="H44" s="8" t="str">
        <f>杨晓柯!G12</f>
        <v>是</v>
      </c>
      <c r="I44" s="7" t="str">
        <f t="shared" si="0"/>
        <v>完成</v>
      </c>
      <c r="J44" s="7">
        <f t="shared" si="1"/>
        <v>126</v>
      </c>
    </row>
    <row r="45" spans="1:10" ht="15" customHeight="1">
      <c r="A45" s="8" t="str">
        <f>刘君赢!A15&amp;"(2)"</f>
        <v>042(2)</v>
      </c>
      <c r="B45" s="8" t="str">
        <f>刘君赢!B15</f>
        <v>扬中废物处理</v>
      </c>
      <c r="C45" s="8" t="s">
        <v>195</v>
      </c>
      <c r="D45" s="8">
        <f>刘君赢!C15</f>
        <v>1700</v>
      </c>
      <c r="E45" s="8">
        <f>刘君赢!D15</f>
        <v>0</v>
      </c>
      <c r="F45" s="8" t="str">
        <f>刘君赢!E15</f>
        <v>是</v>
      </c>
      <c r="G45" s="8" t="str">
        <f>刘君赢!F15</f>
        <v>是</v>
      </c>
      <c r="H45" s="8" t="str">
        <f>刘君赢!G15</f>
        <v>是</v>
      </c>
      <c r="I45" s="7" t="str">
        <f t="shared" si="0"/>
        <v>完成</v>
      </c>
      <c r="J45" s="7">
        <f t="shared" si="1"/>
        <v>166</v>
      </c>
    </row>
    <row r="46" spans="1:10" ht="15" customHeight="1">
      <c r="A46" s="8" t="str">
        <f>王铬争!A2</f>
        <v>043</v>
      </c>
      <c r="B46" s="8" t="str">
        <f>王铬争!B2</f>
        <v>福星人才管理</v>
      </c>
      <c r="C46" s="8" t="s">
        <v>196</v>
      </c>
      <c r="D46" s="8">
        <f>王铬争!C2</f>
        <v>2500</v>
      </c>
      <c r="E46" s="8">
        <f>王铬争!D2</f>
        <v>0</v>
      </c>
      <c r="F46" s="8" t="str">
        <f>王铬争!E2</f>
        <v>是</v>
      </c>
      <c r="G46" s="8" t="str">
        <f>王铬争!F2</f>
        <v>是</v>
      </c>
      <c r="H46" s="8" t="str">
        <f>王铬争!G2</f>
        <v>是</v>
      </c>
      <c r="I46" s="7" t="str">
        <f t="shared" si="0"/>
        <v>完成</v>
      </c>
      <c r="J46" s="7">
        <f t="shared" si="1"/>
        <v>230</v>
      </c>
    </row>
    <row r="47" spans="1:10" ht="15" customHeight="1">
      <c r="A47" s="8" t="str">
        <f>王铬争!A3</f>
        <v>044</v>
      </c>
      <c r="B47" s="8" t="str">
        <f>王铬争!B3</f>
        <v>咨和讯信息</v>
      </c>
      <c r="C47" s="8" t="s">
        <v>196</v>
      </c>
      <c r="D47" s="8">
        <f>王铬争!C3</f>
        <v>2700</v>
      </c>
      <c r="E47" s="8">
        <f>王铬争!D3</f>
        <v>2</v>
      </c>
      <c r="F47" s="8" t="str">
        <f>王铬争!E3</f>
        <v>是</v>
      </c>
      <c r="G47" s="8" t="str">
        <f>王铬争!F3</f>
        <v>是</v>
      </c>
      <c r="H47" s="8" t="str">
        <f>王铬争!G3</f>
        <v>是</v>
      </c>
      <c r="I47" s="7" t="str">
        <f t="shared" si="0"/>
        <v>完成</v>
      </c>
      <c r="J47" s="7">
        <f t="shared" si="1"/>
        <v>246</v>
      </c>
    </row>
    <row r="48" spans="1:10" ht="15" customHeight="1">
      <c r="A48" s="8" t="str">
        <f>杨晓柯!A2</f>
        <v>045</v>
      </c>
      <c r="B48" s="8" t="str">
        <f>杨晓柯!B2</f>
        <v>单晶科技</v>
      </c>
      <c r="C48" s="8" t="s">
        <v>198</v>
      </c>
      <c r="D48" s="8">
        <f>杨晓柯!C2</f>
        <v>2600</v>
      </c>
      <c r="E48" s="8">
        <f>杨晓柯!D2</f>
        <v>0</v>
      </c>
      <c r="F48" s="8" t="str">
        <f>杨晓柯!E2</f>
        <v>是</v>
      </c>
      <c r="G48" s="8" t="str">
        <f>杨晓柯!F2</f>
        <v>是</v>
      </c>
      <c r="H48" s="8" t="str">
        <f>杨晓柯!G2</f>
        <v>是</v>
      </c>
      <c r="I48" s="7" t="str">
        <f t="shared" si="0"/>
        <v>完成</v>
      </c>
      <c r="J48" s="7">
        <f t="shared" si="1"/>
        <v>238</v>
      </c>
    </row>
    <row r="49" spans="1:10" ht="15" customHeight="1">
      <c r="A49" s="8" t="str">
        <f>刘君赢!A11</f>
        <v>046</v>
      </c>
      <c r="B49" s="8" t="str">
        <f>刘君赢!B11</f>
        <v>北京欧企人才服务</v>
      </c>
      <c r="C49" s="8" t="s">
        <v>195</v>
      </c>
      <c r="D49" s="8">
        <f>刘君赢!C11</f>
        <v>2700</v>
      </c>
      <c r="E49" s="8">
        <f>刘君赢!D11</f>
        <v>0</v>
      </c>
      <c r="F49" s="8" t="str">
        <f>刘君赢!E11</f>
        <v>是</v>
      </c>
      <c r="G49" s="8" t="str">
        <f>刘君赢!F11</f>
        <v>否</v>
      </c>
      <c r="H49" s="8" t="str">
        <f>刘君赢!G11</f>
        <v>否</v>
      </c>
      <c r="I49" s="7" t="str">
        <f t="shared" si="0"/>
        <v>未完成</v>
      </c>
      <c r="J49" s="7">
        <f t="shared" si="1"/>
        <v>216</v>
      </c>
    </row>
    <row r="50" spans="1:10" ht="15" customHeight="1">
      <c r="A50" s="8" t="str">
        <f>刘君赢!A12</f>
        <v>047</v>
      </c>
      <c r="B50" s="8" t="str">
        <f>刘君赢!B12</f>
        <v>思丽康达</v>
      </c>
      <c r="C50" s="8" t="s">
        <v>195</v>
      </c>
      <c r="D50" s="8">
        <f>刘君赢!C12</f>
        <v>1400</v>
      </c>
      <c r="E50" s="8">
        <f>刘君赢!D12</f>
        <v>1</v>
      </c>
      <c r="F50" s="8" t="str">
        <f>刘君赢!E12</f>
        <v>是</v>
      </c>
      <c r="G50" s="8" t="str">
        <f>刘君赢!F12</f>
        <v>是</v>
      </c>
      <c r="H50" s="8" t="str">
        <f>刘君赢!G12</f>
        <v>是</v>
      </c>
      <c r="I50" s="7" t="str">
        <f t="shared" si="0"/>
        <v>完成</v>
      </c>
      <c r="J50" s="7">
        <f t="shared" si="1"/>
        <v>142</v>
      </c>
    </row>
    <row r="51" spans="1:10" ht="15" customHeight="1">
      <c r="A51" s="8" t="str">
        <f>石明砚!A8</f>
        <v>048</v>
      </c>
      <c r="B51" s="8" t="str">
        <f>石明砚!B8</f>
        <v>爱丽斯旅游</v>
      </c>
      <c r="C51" s="8" t="s">
        <v>197</v>
      </c>
      <c r="D51" s="8">
        <f>石明砚!C8</f>
        <v>1800</v>
      </c>
      <c r="E51" s="8">
        <f>石明砚!D8</f>
        <v>0</v>
      </c>
      <c r="F51" s="8" t="str">
        <f>石明砚!E8</f>
        <v>是</v>
      </c>
      <c r="G51" s="8" t="str">
        <f>石明砚!F8</f>
        <v>是</v>
      </c>
      <c r="H51" s="8" t="str">
        <f>石明砚!G8</f>
        <v>是</v>
      </c>
      <c r="I51" s="7" t="str">
        <f t="shared" si="0"/>
        <v>完成</v>
      </c>
      <c r="J51" s="7">
        <f t="shared" si="1"/>
        <v>174</v>
      </c>
    </row>
    <row r="52" spans="1:10" ht="15" customHeight="1">
      <c r="A52" s="8" t="str">
        <f>高小丹!A8</f>
        <v>049</v>
      </c>
      <c r="B52" s="9" t="str">
        <f>高小丹!B8</f>
        <v>高安屯废品处理</v>
      </c>
      <c r="C52" s="9" t="s">
        <v>194</v>
      </c>
      <c r="D52" s="9">
        <f>高小丹!C8</f>
        <v>1200</v>
      </c>
      <c r="E52" s="9">
        <f>高小丹!D8</f>
        <v>0</v>
      </c>
      <c r="F52" s="9" t="str">
        <f>高小丹!E8</f>
        <v>是</v>
      </c>
      <c r="G52" s="9" t="str">
        <f>高小丹!F8</f>
        <v>是</v>
      </c>
      <c r="H52" s="9" t="str">
        <f>高小丹!G8</f>
        <v>是</v>
      </c>
      <c r="I52" s="7" t="str">
        <f t="shared" si="0"/>
        <v>完成</v>
      </c>
      <c r="J52" s="7">
        <f t="shared" si="1"/>
        <v>126</v>
      </c>
    </row>
    <row r="53" spans="1:10" ht="15" customHeight="1">
      <c r="A53" s="8" t="str">
        <f>杨晓柯!A13</f>
        <v>050</v>
      </c>
      <c r="B53" s="8" t="str">
        <f>杨晓柯!B13</f>
        <v>大世界科贸</v>
      </c>
      <c r="C53" s="8" t="s">
        <v>198</v>
      </c>
      <c r="D53" s="8">
        <f>杨晓柯!C13</f>
        <v>1100</v>
      </c>
      <c r="E53" s="8">
        <f>杨晓柯!D13</f>
        <v>1</v>
      </c>
      <c r="F53" s="8" t="str">
        <f>杨晓柯!E13</f>
        <v>是</v>
      </c>
      <c r="G53" s="8" t="str">
        <f>杨晓柯!F13</f>
        <v>是</v>
      </c>
      <c r="H53" s="8" t="str">
        <f>杨晓柯!G13</f>
        <v>否</v>
      </c>
      <c r="I53" s="7" t="str">
        <f t="shared" si="0"/>
        <v>未完成</v>
      </c>
      <c r="J53" s="7">
        <f t="shared" si="1"/>
        <v>88</v>
      </c>
    </row>
    <row r="54" spans="1:10" ht="15" customHeight="1">
      <c r="A54" s="8" t="str">
        <f>杨晓柯!A3</f>
        <v>051</v>
      </c>
      <c r="B54" s="8" t="str">
        <f>杨晓柯!B3</f>
        <v>卓越工程施工</v>
      </c>
      <c r="C54" s="8" t="s">
        <v>198</v>
      </c>
      <c r="D54" s="8">
        <f>杨晓柯!C3</f>
        <v>1600</v>
      </c>
      <c r="E54" s="8">
        <f>杨晓柯!D3</f>
        <v>0</v>
      </c>
      <c r="F54" s="8" t="str">
        <f>杨晓柯!E3</f>
        <v>是</v>
      </c>
      <c r="G54" s="8" t="str">
        <f>杨晓柯!F3</f>
        <v>是</v>
      </c>
      <c r="H54" s="8" t="str">
        <f>杨晓柯!G3</f>
        <v>是</v>
      </c>
      <c r="I54" s="7" t="str">
        <f t="shared" si="0"/>
        <v>完成</v>
      </c>
      <c r="J54" s="7">
        <f t="shared" si="1"/>
        <v>158</v>
      </c>
    </row>
    <row r="55" spans="1:10" ht="15" customHeight="1">
      <c r="A55" s="8" t="str">
        <f>杨晓柯!A14</f>
        <v>052</v>
      </c>
      <c r="B55" s="8" t="str">
        <f>杨晓柯!B14</f>
        <v>德盟德数码</v>
      </c>
      <c r="C55" s="8" t="s">
        <v>198</v>
      </c>
      <c r="D55" s="8">
        <f>杨晓柯!C14</f>
        <v>1700</v>
      </c>
      <c r="E55" s="8">
        <f>杨晓柯!D14</f>
        <v>0</v>
      </c>
      <c r="F55" s="8" t="str">
        <f>杨晓柯!E14</f>
        <v>是</v>
      </c>
      <c r="G55" s="8" t="str">
        <f>杨晓柯!F14</f>
        <v>是</v>
      </c>
      <c r="H55" s="8" t="str">
        <f>杨晓柯!G14</f>
        <v>是</v>
      </c>
      <c r="I55" s="7" t="str">
        <f t="shared" si="0"/>
        <v>完成</v>
      </c>
      <c r="J55" s="7">
        <f t="shared" si="1"/>
        <v>166</v>
      </c>
    </row>
    <row r="56" spans="1:10" ht="15" customHeight="1">
      <c r="A56" s="8" t="str">
        <f>王铬争!A10</f>
        <v>053</v>
      </c>
      <c r="B56" s="8" t="str">
        <f>王铬争!B10</f>
        <v>运通联和</v>
      </c>
      <c r="C56" s="8" t="s">
        <v>196</v>
      </c>
      <c r="D56" s="8">
        <f>王铬争!C10</f>
        <v>2000</v>
      </c>
      <c r="E56" s="8">
        <f>王铬争!D10</f>
        <v>2</v>
      </c>
      <c r="F56" s="8" t="str">
        <f>王铬争!E10</f>
        <v>是</v>
      </c>
      <c r="G56" s="8" t="str">
        <f>王铬争!F10</f>
        <v>是</v>
      </c>
      <c r="H56" s="8" t="str">
        <f>王铬争!G10</f>
        <v>是</v>
      </c>
      <c r="I56" s="7" t="str">
        <f t="shared" si="0"/>
        <v>完成</v>
      </c>
      <c r="J56" s="7">
        <f t="shared" si="1"/>
        <v>190</v>
      </c>
    </row>
    <row r="57" spans="1:10" ht="15" customHeight="1">
      <c r="A57" s="8" t="str">
        <f>高小丹!A9</f>
        <v>054</v>
      </c>
      <c r="B57" s="9" t="str">
        <f>高小丹!B9</f>
        <v>苹果电科产品</v>
      </c>
      <c r="C57" s="9" t="s">
        <v>194</v>
      </c>
      <c r="D57" s="9">
        <f>高小丹!C9</f>
        <v>1700</v>
      </c>
      <c r="E57" s="9">
        <f>高小丹!D9</f>
        <v>0</v>
      </c>
      <c r="F57" s="9" t="str">
        <f>高小丹!E9</f>
        <v>是</v>
      </c>
      <c r="G57" s="9" t="str">
        <f>高小丹!F9</f>
        <v>是</v>
      </c>
      <c r="H57" s="9" t="str">
        <f>高小丹!G9</f>
        <v>否</v>
      </c>
      <c r="I57" s="7" t="str">
        <f t="shared" si="0"/>
        <v>未完成</v>
      </c>
      <c r="J57" s="7">
        <f t="shared" si="1"/>
        <v>136</v>
      </c>
    </row>
    <row r="58" spans="1:10" ht="15" customHeight="1">
      <c r="A58" s="8" t="str">
        <f>石明砚!A9</f>
        <v>055</v>
      </c>
      <c r="B58" s="8" t="str">
        <f>石明砚!B9</f>
        <v>张家明港务</v>
      </c>
      <c r="C58" s="8" t="s">
        <v>197</v>
      </c>
      <c r="D58" s="8">
        <f>石明砚!C9</f>
        <v>2800</v>
      </c>
      <c r="E58" s="8">
        <f>石明砚!D9</f>
        <v>4</v>
      </c>
      <c r="F58" s="8" t="str">
        <f>石明砚!E9</f>
        <v>是</v>
      </c>
      <c r="G58" s="8" t="str">
        <f>石明砚!F9</f>
        <v>否</v>
      </c>
      <c r="H58" s="8" t="str">
        <f>石明砚!G9</f>
        <v>否</v>
      </c>
      <c r="I58" s="7" t="str">
        <f t="shared" si="0"/>
        <v>未完成</v>
      </c>
      <c r="J58" s="7">
        <f t="shared" si="1"/>
        <v>224</v>
      </c>
    </row>
    <row r="59" spans="1:10" ht="15" customHeight="1">
      <c r="A59" s="8" t="str">
        <f>杨晓柯!A15</f>
        <v>056</v>
      </c>
      <c r="B59" s="8" t="str">
        <f>杨晓柯!B15</f>
        <v>八州数据通</v>
      </c>
      <c r="C59" s="8" t="s">
        <v>198</v>
      </c>
      <c r="D59" s="8">
        <f>杨晓柯!C15</f>
        <v>2100</v>
      </c>
      <c r="E59" s="8">
        <f>杨晓柯!D15</f>
        <v>1</v>
      </c>
      <c r="F59" s="8" t="str">
        <f>杨晓柯!E15</f>
        <v>是</v>
      </c>
      <c r="G59" s="8" t="str">
        <f>杨晓柯!F15</f>
        <v>是</v>
      </c>
      <c r="H59" s="8" t="str">
        <f>杨晓柯!G15</f>
        <v>是</v>
      </c>
      <c r="I59" s="7" t="str">
        <f t="shared" si="0"/>
        <v>完成</v>
      </c>
      <c r="J59" s="7">
        <f t="shared" si="1"/>
        <v>198</v>
      </c>
    </row>
    <row r="60" spans="1:10" ht="15" customHeight="1">
      <c r="A60" s="8" t="str">
        <f>刘君赢!A13</f>
        <v>057</v>
      </c>
      <c r="B60" s="8" t="str">
        <f>刘君赢!B13</f>
        <v>明达沃牛</v>
      </c>
      <c r="C60" s="8" t="s">
        <v>195</v>
      </c>
      <c r="D60" s="8">
        <f>刘君赢!C13</f>
        <v>1900</v>
      </c>
      <c r="E60" s="8">
        <f>刘君赢!D13</f>
        <v>0</v>
      </c>
      <c r="F60" s="8" t="str">
        <f>刘君赢!E13</f>
        <v>是</v>
      </c>
      <c r="G60" s="8" t="str">
        <f>刘君赢!F13</f>
        <v>是</v>
      </c>
      <c r="H60" s="8" t="str">
        <f>刘君赢!G13</f>
        <v>是</v>
      </c>
      <c r="I60" s="7" t="str">
        <f t="shared" si="0"/>
        <v>完成</v>
      </c>
      <c r="J60" s="7">
        <f t="shared" si="1"/>
        <v>182</v>
      </c>
    </row>
    <row r="61" spans="1:10" ht="15" customHeight="1">
      <c r="A61" s="8" t="str">
        <f>高小丹!A10</f>
        <v>058</v>
      </c>
      <c r="B61" s="9" t="str">
        <f>高小丹!B10</f>
        <v>莱茵河电器</v>
      </c>
      <c r="C61" s="9" t="s">
        <v>194</v>
      </c>
      <c r="D61" s="9">
        <f>高小丹!C10</f>
        <v>2800</v>
      </c>
      <c r="E61" s="9">
        <f>高小丹!D10</f>
        <v>4</v>
      </c>
      <c r="F61" s="9" t="str">
        <f>高小丹!E10</f>
        <v>是</v>
      </c>
      <c r="G61" s="9" t="str">
        <f>高小丹!F10</f>
        <v>是</v>
      </c>
      <c r="H61" s="9" t="str">
        <f>高小丹!G10</f>
        <v>是</v>
      </c>
      <c r="I61" s="7" t="str">
        <f t="shared" si="0"/>
        <v>完成</v>
      </c>
      <c r="J61" s="7">
        <f t="shared" si="1"/>
        <v>254</v>
      </c>
    </row>
    <row r="62" spans="1:10" ht="15" customHeight="1">
      <c r="A62" s="8" t="str">
        <f>王铬争!A18</f>
        <v>059</v>
      </c>
      <c r="B62" s="8" t="str">
        <f>王铬争!B18</f>
        <v>亮博美卡</v>
      </c>
      <c r="C62" s="8" t="s">
        <v>196</v>
      </c>
      <c r="D62" s="8">
        <f>王铬争!C18</f>
        <v>2800</v>
      </c>
      <c r="E62" s="8">
        <f>王铬争!D18</f>
        <v>0</v>
      </c>
      <c r="F62" s="8" t="str">
        <f>王铬争!E18</f>
        <v>是</v>
      </c>
      <c r="G62" s="8" t="str">
        <f>王铬争!F18</f>
        <v>是</v>
      </c>
      <c r="H62" s="8" t="str">
        <f>王铬争!G18</f>
        <v>否</v>
      </c>
      <c r="I62" s="7" t="str">
        <f t="shared" si="0"/>
        <v>未完成</v>
      </c>
      <c r="J62" s="7">
        <f t="shared" si="1"/>
        <v>224</v>
      </c>
    </row>
    <row r="63" spans="1:10" ht="15" customHeight="1">
      <c r="A63" s="8" t="str">
        <f>杨晓柯!A4</f>
        <v>060</v>
      </c>
      <c r="B63" s="8" t="str">
        <f>杨晓柯!B4</f>
        <v>超前时尚</v>
      </c>
      <c r="C63" s="8" t="s">
        <v>198</v>
      </c>
      <c r="D63" s="8">
        <f>杨晓柯!C4</f>
        <v>2900</v>
      </c>
      <c r="E63" s="8">
        <f>杨晓柯!D4</f>
        <v>0</v>
      </c>
      <c r="F63" s="8" t="str">
        <f>杨晓柯!E4</f>
        <v>是</v>
      </c>
      <c r="G63" s="8" t="str">
        <f>杨晓柯!F4</f>
        <v>是</v>
      </c>
      <c r="H63" s="8" t="str">
        <f>杨晓柯!G4</f>
        <v>是</v>
      </c>
      <c r="I63" s="7" t="str">
        <f t="shared" si="0"/>
        <v>完成</v>
      </c>
      <c r="J63" s="7">
        <f t="shared" si="1"/>
        <v>320</v>
      </c>
    </row>
    <row r="64" spans="1:10" ht="15" customHeight="1">
      <c r="A64" s="8" t="str">
        <f>王铬争!A11</f>
        <v>061</v>
      </c>
      <c r="B64" s="8" t="str">
        <f>王铬争!B11</f>
        <v>中山能源</v>
      </c>
      <c r="C64" s="8" t="s">
        <v>196</v>
      </c>
      <c r="D64" s="8">
        <f>王铬争!C11</f>
        <v>1600</v>
      </c>
      <c r="E64" s="8">
        <f>王铬争!D11</f>
        <v>0</v>
      </c>
      <c r="F64" s="8" t="str">
        <f>王铬争!E11</f>
        <v>是</v>
      </c>
      <c r="G64" s="8" t="str">
        <f>王铬争!F11</f>
        <v>是</v>
      </c>
      <c r="H64" s="8" t="str">
        <f>王铬争!G11</f>
        <v>是</v>
      </c>
      <c r="I64" s="7" t="str">
        <f t="shared" si="0"/>
        <v>完成</v>
      </c>
      <c r="J64" s="7">
        <f t="shared" si="1"/>
        <v>158</v>
      </c>
    </row>
    <row r="65" spans="1:10" ht="15" customHeight="1">
      <c r="A65" s="8" t="str">
        <f>杨晓柯!A16</f>
        <v>062</v>
      </c>
      <c r="B65" s="8" t="str">
        <f>杨晓柯!B16</f>
        <v>欧亚联通资本管理</v>
      </c>
      <c r="C65" s="8" t="s">
        <v>198</v>
      </c>
      <c r="D65" s="8">
        <f>杨晓柯!C16</f>
        <v>1200</v>
      </c>
      <c r="E65" s="8">
        <f>杨晓柯!D16</f>
        <v>0</v>
      </c>
      <c r="F65" s="8" t="str">
        <f>杨晓柯!E16</f>
        <v>是</v>
      </c>
      <c r="G65" s="8" t="str">
        <f>杨晓柯!F16</f>
        <v>是</v>
      </c>
      <c r="H65" s="8" t="str">
        <f>杨晓柯!G16</f>
        <v>是</v>
      </c>
      <c r="I65" s="7" t="str">
        <f t="shared" si="0"/>
        <v>完成</v>
      </c>
      <c r="J65" s="7">
        <f t="shared" si="1"/>
        <v>126</v>
      </c>
    </row>
    <row r="66" spans="1:10" ht="15" customHeight="1">
      <c r="A66" s="8" t="str">
        <f>杨晓柯!A5</f>
        <v>063</v>
      </c>
      <c r="B66" s="8" t="str">
        <f>杨晓柯!B5</f>
        <v>仪和电能</v>
      </c>
      <c r="C66" s="8" t="s">
        <v>198</v>
      </c>
      <c r="D66" s="8">
        <f>杨晓柯!C5</f>
        <v>2000</v>
      </c>
      <c r="E66" s="8">
        <f>杨晓柯!D5</f>
        <v>0</v>
      </c>
      <c r="F66" s="8" t="str">
        <f>杨晓柯!E5</f>
        <v>是</v>
      </c>
      <c r="G66" s="8" t="str">
        <f>杨晓柯!F5</f>
        <v>否</v>
      </c>
      <c r="H66" s="8" t="str">
        <f>杨晓柯!G5</f>
        <v>是</v>
      </c>
      <c r="I66" s="7" t="str">
        <f t="shared" si="0"/>
        <v>未完成</v>
      </c>
      <c r="J66" s="7">
        <f t="shared" si="1"/>
        <v>160</v>
      </c>
    </row>
    <row r="67" spans="1:10" ht="15" customHeight="1">
      <c r="A67" s="8" t="str">
        <f>王铬争!A19</f>
        <v>064</v>
      </c>
      <c r="B67" s="8" t="str">
        <f>王铬争!B19</f>
        <v>布非布艺</v>
      </c>
      <c r="C67" s="8" t="s">
        <v>196</v>
      </c>
      <c r="D67" s="8">
        <f>王铬争!C19</f>
        <v>2100</v>
      </c>
      <c r="E67" s="8">
        <f>王铬争!D19</f>
        <v>3</v>
      </c>
      <c r="F67" s="8" t="str">
        <f>王铬争!E19</f>
        <v>是</v>
      </c>
      <c r="G67" s="8" t="str">
        <f>王铬争!F19</f>
        <v>是</v>
      </c>
      <c r="H67" s="8" t="str">
        <f>王铬争!G19</f>
        <v>是</v>
      </c>
      <c r="I67" s="7" t="str">
        <f t="shared" si="0"/>
        <v>完成</v>
      </c>
      <c r="J67" s="7">
        <f t="shared" si="1"/>
        <v>198</v>
      </c>
    </row>
    <row r="68" spans="1:10" ht="15" customHeight="1">
      <c r="A68" s="8" t="str">
        <f>石明砚!A10</f>
        <v>065</v>
      </c>
      <c r="B68" s="8" t="str">
        <f>石明砚!B10</f>
        <v>拉A汽车贸易</v>
      </c>
      <c r="C68" s="8" t="s">
        <v>197</v>
      </c>
      <c r="D68" s="8">
        <f>石明砚!C10</f>
        <v>2600</v>
      </c>
      <c r="E68" s="8">
        <f>石明砚!D10</f>
        <v>0</v>
      </c>
      <c r="F68" s="8" t="str">
        <f>石明砚!E10</f>
        <v>是</v>
      </c>
      <c r="G68" s="8" t="str">
        <f>石明砚!F10</f>
        <v>是</v>
      </c>
      <c r="H68" s="8" t="str">
        <f>石明砚!G10</f>
        <v>是</v>
      </c>
      <c r="I68" s="7" t="str">
        <f t="shared" ref="I68:I94" si="2">IF(H68="否","未完成",IF(G68="否","未完成",IF(F68="否","未完成","完成")))</f>
        <v>完成</v>
      </c>
      <c r="J68" s="7">
        <f t="shared" ref="J68:J94" si="3">IF(I68="完成",IF(D68&gt;2800,D68*0.1,IF(D68&gt;1000,D68*0.08,100))+30,IF(D68&gt;2800,D68*0.1,IF(D68&gt;1000,D68*0.08,100)))</f>
        <v>238</v>
      </c>
    </row>
    <row r="69" spans="1:10" ht="15" customHeight="1">
      <c r="A69" s="8" t="str">
        <f>高小丹!A11</f>
        <v>066</v>
      </c>
      <c r="B69" s="9" t="str">
        <f>高小丹!B11</f>
        <v>卓超灵工程</v>
      </c>
      <c r="C69" s="9" t="s">
        <v>194</v>
      </c>
      <c r="D69" s="9">
        <f>高小丹!C11</f>
        <v>2800</v>
      </c>
      <c r="E69" s="9">
        <f>高小丹!D11</f>
        <v>0</v>
      </c>
      <c r="F69" s="9" t="str">
        <f>高小丹!E11</f>
        <v>是</v>
      </c>
      <c r="G69" s="9" t="str">
        <f>高小丹!F11</f>
        <v>是</v>
      </c>
      <c r="H69" s="9" t="str">
        <f>高小丹!G11</f>
        <v>是</v>
      </c>
      <c r="I69" s="7" t="str">
        <f t="shared" si="2"/>
        <v>完成</v>
      </c>
      <c r="J69" s="7">
        <f t="shared" si="3"/>
        <v>254</v>
      </c>
    </row>
    <row r="70" spans="1:10" ht="15" customHeight="1">
      <c r="A70" s="8" t="str">
        <f>石明砚!A11</f>
        <v>067</v>
      </c>
      <c r="B70" s="8" t="str">
        <f>石明砚!B11</f>
        <v>因特联通科技</v>
      </c>
      <c r="C70" s="8" t="s">
        <v>197</v>
      </c>
      <c r="D70" s="8">
        <f>石明砚!C11</f>
        <v>2200</v>
      </c>
      <c r="E70" s="8">
        <f>石明砚!D11</f>
        <v>1</v>
      </c>
      <c r="F70" s="8" t="str">
        <f>石明砚!E11</f>
        <v>是</v>
      </c>
      <c r="G70" s="8" t="str">
        <f>石明砚!F11</f>
        <v>是</v>
      </c>
      <c r="H70" s="8" t="str">
        <f>石明砚!G11</f>
        <v>是</v>
      </c>
      <c r="I70" s="7" t="str">
        <f t="shared" si="2"/>
        <v>完成</v>
      </c>
      <c r="J70" s="7">
        <f t="shared" si="3"/>
        <v>206</v>
      </c>
    </row>
    <row r="71" spans="1:10" ht="15" customHeight="1">
      <c r="A71" s="8" t="str">
        <f>杨晓柯!A17</f>
        <v>068</v>
      </c>
      <c r="B71" s="8" t="str">
        <f>杨晓柯!B17</f>
        <v>西戎美发</v>
      </c>
      <c r="C71" s="8" t="s">
        <v>198</v>
      </c>
      <c r="D71" s="8">
        <f>杨晓柯!C17</f>
        <v>2100</v>
      </c>
      <c r="E71" s="8">
        <f>杨晓柯!D17</f>
        <v>0</v>
      </c>
      <c r="F71" s="8" t="str">
        <f>杨晓柯!E17</f>
        <v>是</v>
      </c>
      <c r="G71" s="8" t="str">
        <f>杨晓柯!F17</f>
        <v>是</v>
      </c>
      <c r="H71" s="8" t="str">
        <f>杨晓柯!G17</f>
        <v>是</v>
      </c>
      <c r="I71" s="7" t="str">
        <f t="shared" si="2"/>
        <v>完成</v>
      </c>
      <c r="J71" s="7">
        <f t="shared" si="3"/>
        <v>198</v>
      </c>
    </row>
    <row r="72" spans="1:10" ht="15" customHeight="1">
      <c r="A72" s="8" t="str">
        <f>杨晓柯!A21</f>
        <v>069</v>
      </c>
      <c r="B72" s="8" t="str">
        <f>杨晓柯!B21</f>
        <v>浪通祥瑞</v>
      </c>
      <c r="C72" s="8" t="s">
        <v>198</v>
      </c>
      <c r="D72" s="8">
        <f>杨晓柯!C21</f>
        <v>2800</v>
      </c>
      <c r="E72" s="8">
        <f>杨晓柯!D21</f>
        <v>1</v>
      </c>
      <c r="F72" s="8" t="str">
        <f>杨晓柯!E21</f>
        <v>是</v>
      </c>
      <c r="G72" s="8" t="str">
        <f>杨晓柯!F21</f>
        <v>是</v>
      </c>
      <c r="H72" s="8" t="str">
        <f>杨晓柯!G21</f>
        <v>否</v>
      </c>
      <c r="I72" s="7" t="str">
        <f t="shared" si="2"/>
        <v>未完成</v>
      </c>
      <c r="J72" s="7">
        <f t="shared" si="3"/>
        <v>224</v>
      </c>
    </row>
    <row r="73" spans="1:10" ht="15" customHeight="1">
      <c r="A73" s="8" t="str">
        <f>王铬争!A12</f>
        <v>070</v>
      </c>
      <c r="B73" s="8" t="str">
        <f>王铬争!B12</f>
        <v>创时尚衣橱</v>
      </c>
      <c r="C73" s="8" t="s">
        <v>196</v>
      </c>
      <c r="D73" s="8">
        <f>王铬争!C12</f>
        <v>2700</v>
      </c>
      <c r="E73" s="8">
        <f>王铬争!D12</f>
        <v>0</v>
      </c>
      <c r="F73" s="8" t="str">
        <f>王铬争!E12</f>
        <v>是</v>
      </c>
      <c r="G73" s="8" t="str">
        <f>王铬争!F12</f>
        <v>是</v>
      </c>
      <c r="H73" s="8" t="str">
        <f>王铬争!G12</f>
        <v>是</v>
      </c>
      <c r="I73" s="7" t="str">
        <f t="shared" si="2"/>
        <v>完成</v>
      </c>
      <c r="J73" s="7">
        <f t="shared" si="3"/>
        <v>246</v>
      </c>
    </row>
    <row r="74" spans="1:10" ht="15" customHeight="1">
      <c r="A74" s="8" t="str">
        <f>王铬争!A13</f>
        <v>071</v>
      </c>
      <c r="B74" s="8" t="str">
        <f>王铬争!B13</f>
        <v>吾事创意</v>
      </c>
      <c r="C74" s="8" t="s">
        <v>196</v>
      </c>
      <c r="D74" s="8">
        <f>王铬争!C13</f>
        <v>1300</v>
      </c>
      <c r="E74" s="8">
        <f>王铬争!D13</f>
        <v>1</v>
      </c>
      <c r="F74" s="8" t="str">
        <f>王铬争!E13</f>
        <v>是</v>
      </c>
      <c r="G74" s="8" t="str">
        <f>王铬争!F13</f>
        <v>是</v>
      </c>
      <c r="H74" s="8" t="str">
        <f>王铬争!G13</f>
        <v>是</v>
      </c>
      <c r="I74" s="7" t="str">
        <f t="shared" si="2"/>
        <v>完成</v>
      </c>
      <c r="J74" s="7">
        <f t="shared" si="3"/>
        <v>134</v>
      </c>
    </row>
    <row r="75" spans="1:10" ht="15" customHeight="1">
      <c r="A75" s="8" t="str">
        <f>王铬争!A14</f>
        <v>072</v>
      </c>
      <c r="B75" s="8" t="str">
        <f>王铬争!B14</f>
        <v>山林森</v>
      </c>
      <c r="C75" s="8" t="s">
        <v>196</v>
      </c>
      <c r="D75" s="8">
        <f>王铬争!C14</f>
        <v>2900</v>
      </c>
      <c r="E75" s="8">
        <f>王铬争!D14</f>
        <v>1</v>
      </c>
      <c r="F75" s="8" t="str">
        <f>王铬争!E14</f>
        <v>是</v>
      </c>
      <c r="G75" s="8" t="str">
        <f>王铬争!F14</f>
        <v>是</v>
      </c>
      <c r="H75" s="8" t="str">
        <f>王铬争!G14</f>
        <v>是</v>
      </c>
      <c r="I75" s="7" t="str">
        <f t="shared" si="2"/>
        <v>完成</v>
      </c>
      <c r="J75" s="7">
        <f t="shared" si="3"/>
        <v>320</v>
      </c>
    </row>
    <row r="76" spans="1:10" ht="15" customHeight="1">
      <c r="A76" s="8" t="str">
        <f>石明砚!A12</f>
        <v>073</v>
      </c>
      <c r="B76" s="8" t="str">
        <f>石明砚!B12</f>
        <v>新天丽宠物医院</v>
      </c>
      <c r="C76" s="8" t="s">
        <v>197</v>
      </c>
      <c r="D76" s="8">
        <f>石明砚!C12</f>
        <v>2900</v>
      </c>
      <c r="E76" s="8">
        <f>石明砚!D12</f>
        <v>0</v>
      </c>
      <c r="F76" s="8" t="str">
        <f>石明砚!E12</f>
        <v>是</v>
      </c>
      <c r="G76" s="8" t="str">
        <f>石明砚!F12</f>
        <v>是</v>
      </c>
      <c r="H76" s="8" t="str">
        <f>石明砚!G12</f>
        <v>是</v>
      </c>
      <c r="I76" s="7" t="str">
        <f t="shared" si="2"/>
        <v>完成</v>
      </c>
      <c r="J76" s="7">
        <f t="shared" si="3"/>
        <v>320</v>
      </c>
    </row>
    <row r="77" spans="1:10" ht="15" customHeight="1">
      <c r="A77" s="8" t="str">
        <f>石明砚!A13</f>
        <v>074</v>
      </c>
      <c r="B77" s="8" t="str">
        <f>石明砚!B13</f>
        <v>阐述信息咨询</v>
      </c>
      <c r="C77" s="8" t="s">
        <v>197</v>
      </c>
      <c r="D77" s="8">
        <f>石明砚!C13</f>
        <v>1000</v>
      </c>
      <c r="E77" s="8">
        <f>石明砚!D13</f>
        <v>0</v>
      </c>
      <c r="F77" s="8" t="str">
        <f>石明砚!E13</f>
        <v>是</v>
      </c>
      <c r="G77" s="8" t="str">
        <f>石明砚!F13</f>
        <v>是</v>
      </c>
      <c r="H77" s="8" t="str">
        <f>石明砚!G13</f>
        <v>是</v>
      </c>
      <c r="I77" s="7" t="str">
        <f t="shared" si="2"/>
        <v>完成</v>
      </c>
      <c r="J77" s="7">
        <f t="shared" si="3"/>
        <v>130</v>
      </c>
    </row>
    <row r="78" spans="1:10" ht="15" customHeight="1">
      <c r="A78" s="8" t="str">
        <f>杨晓柯!A18</f>
        <v>075</v>
      </c>
      <c r="B78" s="8" t="str">
        <f>杨晓柯!B18</f>
        <v>Network软件</v>
      </c>
      <c r="C78" s="8" t="s">
        <v>198</v>
      </c>
      <c r="D78" s="8">
        <f>杨晓柯!C18</f>
        <v>2300</v>
      </c>
      <c r="E78" s="8">
        <f>杨晓柯!D18</f>
        <v>1</v>
      </c>
      <c r="F78" s="8" t="str">
        <f>杨晓柯!E18</f>
        <v>是</v>
      </c>
      <c r="G78" s="8" t="str">
        <f>杨晓柯!F18</f>
        <v>是</v>
      </c>
      <c r="H78" s="8" t="str">
        <f>杨晓柯!G18</f>
        <v>是</v>
      </c>
      <c r="I78" s="7" t="str">
        <f t="shared" si="2"/>
        <v>完成</v>
      </c>
      <c r="J78" s="7">
        <f t="shared" si="3"/>
        <v>214</v>
      </c>
    </row>
    <row r="79" spans="1:10" ht="15" customHeight="1">
      <c r="A79" s="8" t="str">
        <f>王铬争!A15</f>
        <v>076</v>
      </c>
      <c r="B79" s="8" t="str">
        <f>王铬争!B15</f>
        <v>欧泊工程</v>
      </c>
      <c r="C79" s="8" t="s">
        <v>196</v>
      </c>
      <c r="D79" s="8">
        <f>王铬争!C15</f>
        <v>2100</v>
      </c>
      <c r="E79" s="8">
        <f>王铬争!D15</f>
        <v>0</v>
      </c>
      <c r="F79" s="8" t="str">
        <f>王铬争!E15</f>
        <v>是</v>
      </c>
      <c r="G79" s="8" t="str">
        <f>王铬争!F15</f>
        <v>是</v>
      </c>
      <c r="H79" s="8" t="str">
        <f>王铬争!G15</f>
        <v>是</v>
      </c>
      <c r="I79" s="7" t="str">
        <f t="shared" si="2"/>
        <v>完成</v>
      </c>
      <c r="J79" s="7">
        <f t="shared" si="3"/>
        <v>198</v>
      </c>
    </row>
    <row r="80" spans="1:10" ht="15" customHeight="1">
      <c r="A80" s="8" t="str">
        <f>杨晓柯!A19</f>
        <v>077</v>
      </c>
      <c r="B80" s="8" t="str">
        <f>杨晓柯!B19</f>
        <v>东方星咨询</v>
      </c>
      <c r="C80" s="8" t="s">
        <v>198</v>
      </c>
      <c r="D80" s="8">
        <f>杨晓柯!C19</f>
        <v>1900</v>
      </c>
      <c r="E80" s="8">
        <f>杨晓柯!D19</f>
        <v>0</v>
      </c>
      <c r="F80" s="8" t="str">
        <f>杨晓柯!E19</f>
        <v>是</v>
      </c>
      <c r="G80" s="8" t="str">
        <f>杨晓柯!F19</f>
        <v>是</v>
      </c>
      <c r="H80" s="8" t="str">
        <f>杨晓柯!G19</f>
        <v>是</v>
      </c>
      <c r="I80" s="7" t="str">
        <f t="shared" si="2"/>
        <v>完成</v>
      </c>
      <c r="J80" s="7">
        <f t="shared" si="3"/>
        <v>182</v>
      </c>
    </row>
    <row r="81" spans="1:10" ht="15" customHeight="1">
      <c r="A81" s="8" t="str">
        <f>刘君赢!A19</f>
        <v>078</v>
      </c>
      <c r="B81" s="8" t="str">
        <f>刘君赢!B19</f>
        <v>中波华丽</v>
      </c>
      <c r="C81" s="8" t="s">
        <v>195</v>
      </c>
      <c r="D81" s="8">
        <f>刘君赢!C19</f>
        <v>1300</v>
      </c>
      <c r="E81" s="8">
        <f>刘君赢!D19</f>
        <v>1</v>
      </c>
      <c r="F81" s="8" t="str">
        <f>刘君赢!E19</f>
        <v>是</v>
      </c>
      <c r="G81" s="8" t="str">
        <f>刘君赢!F19</f>
        <v>是</v>
      </c>
      <c r="H81" s="8" t="str">
        <f>刘君赢!G19</f>
        <v>是</v>
      </c>
      <c r="I81" s="7" t="str">
        <f t="shared" si="2"/>
        <v>完成</v>
      </c>
      <c r="J81" s="7">
        <f t="shared" si="3"/>
        <v>134</v>
      </c>
    </row>
    <row r="82" spans="1:10" ht="15" customHeight="1">
      <c r="A82" s="8" t="str">
        <f>刘君赢!A20</f>
        <v>079</v>
      </c>
      <c r="B82" s="8" t="str">
        <f>刘君赢!B20</f>
        <v>凯洛门格艺术</v>
      </c>
      <c r="C82" s="8" t="s">
        <v>195</v>
      </c>
      <c r="D82" s="8">
        <f>刘君赢!C20</f>
        <v>2800</v>
      </c>
      <c r="E82" s="8">
        <f>刘君赢!D20</f>
        <v>2</v>
      </c>
      <c r="F82" s="8" t="str">
        <f>刘君赢!E20</f>
        <v>是</v>
      </c>
      <c r="G82" s="8" t="str">
        <f>刘君赢!F20</f>
        <v>是</v>
      </c>
      <c r="H82" s="8" t="str">
        <f>刘君赢!G20</f>
        <v>是</v>
      </c>
      <c r="I82" s="7" t="str">
        <f t="shared" si="2"/>
        <v>完成</v>
      </c>
      <c r="J82" s="7">
        <f t="shared" si="3"/>
        <v>254</v>
      </c>
    </row>
    <row r="83" spans="1:10" ht="15" customHeight="1">
      <c r="A83" s="8" t="str">
        <f>高小丹!A12</f>
        <v>080</v>
      </c>
      <c r="B83" s="9" t="str">
        <f>高小丹!B12</f>
        <v>康洛格电子</v>
      </c>
      <c r="C83" s="9" t="s">
        <v>194</v>
      </c>
      <c r="D83" s="9">
        <f>高小丹!C12</f>
        <v>1100</v>
      </c>
      <c r="E83" s="9">
        <f>高小丹!D12</f>
        <v>0</v>
      </c>
      <c r="F83" s="9" t="str">
        <f>高小丹!E12</f>
        <v>是</v>
      </c>
      <c r="G83" s="9" t="str">
        <f>高小丹!F12</f>
        <v>是</v>
      </c>
      <c r="H83" s="9" t="str">
        <f>高小丹!G12</f>
        <v>是</v>
      </c>
      <c r="I83" s="7" t="str">
        <f t="shared" si="2"/>
        <v>完成</v>
      </c>
      <c r="J83" s="7">
        <f t="shared" si="3"/>
        <v>118</v>
      </c>
    </row>
    <row r="84" spans="1:10" ht="15" customHeight="1">
      <c r="A84" s="8" t="str">
        <f>石明砚!A14</f>
        <v>081</v>
      </c>
      <c r="B84" s="8" t="str">
        <f>石明砚!B14</f>
        <v>当代传卫科技</v>
      </c>
      <c r="C84" s="8" t="s">
        <v>197</v>
      </c>
      <c r="D84" s="8">
        <f>石明砚!C14</f>
        <v>2400</v>
      </c>
      <c r="E84" s="8">
        <f>石明砚!D14</f>
        <v>0</v>
      </c>
      <c r="F84" s="8" t="str">
        <f>石明砚!E14</f>
        <v>是</v>
      </c>
      <c r="G84" s="8" t="str">
        <f>石明砚!F14</f>
        <v>是</v>
      </c>
      <c r="H84" s="8" t="str">
        <f>石明砚!G14</f>
        <v>是</v>
      </c>
      <c r="I84" s="7" t="str">
        <f t="shared" si="2"/>
        <v>完成</v>
      </c>
      <c r="J84" s="7">
        <f t="shared" si="3"/>
        <v>222</v>
      </c>
    </row>
    <row r="85" spans="1:10" ht="15" customHeight="1">
      <c r="A85" s="8" t="str">
        <f>高小丹!A13</f>
        <v>082</v>
      </c>
      <c r="B85" s="9" t="str">
        <f>高小丹!B13</f>
        <v>莫兰德环球</v>
      </c>
      <c r="C85" s="9" t="s">
        <v>194</v>
      </c>
      <c r="D85" s="9">
        <f>高小丹!C13</f>
        <v>1600</v>
      </c>
      <c r="E85" s="9">
        <f>高小丹!D13</f>
        <v>1</v>
      </c>
      <c r="F85" s="9" t="str">
        <f>高小丹!E13</f>
        <v>是</v>
      </c>
      <c r="G85" s="9" t="str">
        <f>高小丹!F13</f>
        <v>是</v>
      </c>
      <c r="H85" s="9" t="str">
        <f>高小丹!G13</f>
        <v>是</v>
      </c>
      <c r="I85" s="7" t="str">
        <f t="shared" si="2"/>
        <v>完成</v>
      </c>
      <c r="J85" s="7">
        <f t="shared" si="3"/>
        <v>158</v>
      </c>
    </row>
    <row r="86" spans="1:10" ht="15" customHeight="1">
      <c r="A86" s="8" t="str">
        <f>杨晓柯!A20</f>
        <v>083</v>
      </c>
      <c r="B86" s="8" t="str">
        <f>杨晓柯!B20</f>
        <v>四处游旅行社</v>
      </c>
      <c r="C86" s="8" t="s">
        <v>198</v>
      </c>
      <c r="D86" s="8">
        <f>杨晓柯!C20</f>
        <v>2600</v>
      </c>
      <c r="E86" s="8">
        <f>杨晓柯!D20</f>
        <v>0</v>
      </c>
      <c r="F86" s="8" t="str">
        <f>杨晓柯!E20</f>
        <v>是</v>
      </c>
      <c r="G86" s="8" t="str">
        <f>杨晓柯!F20</f>
        <v>是</v>
      </c>
      <c r="H86" s="8" t="str">
        <f>杨晓柯!G20</f>
        <v>是</v>
      </c>
      <c r="I86" s="7" t="str">
        <f t="shared" si="2"/>
        <v>完成</v>
      </c>
      <c r="J86" s="7">
        <f t="shared" si="3"/>
        <v>238</v>
      </c>
    </row>
    <row r="87" spans="1:10" ht="15" customHeight="1">
      <c r="A87" s="8" t="str">
        <f>高小丹!A14</f>
        <v>084</v>
      </c>
      <c r="B87" s="9" t="str">
        <f>高小丹!B14</f>
        <v>嘉明全球投资</v>
      </c>
      <c r="C87" s="9" t="s">
        <v>194</v>
      </c>
      <c r="D87" s="9">
        <f>高小丹!C14</f>
        <v>2400</v>
      </c>
      <c r="E87" s="9">
        <f>高小丹!D14</f>
        <v>0</v>
      </c>
      <c r="F87" s="9" t="str">
        <f>高小丹!E14</f>
        <v>是</v>
      </c>
      <c r="G87" s="9" t="str">
        <f>高小丹!F14</f>
        <v>否</v>
      </c>
      <c r="H87" s="9" t="str">
        <f>高小丹!G14</f>
        <v>是</v>
      </c>
      <c r="I87" s="7" t="str">
        <f t="shared" si="2"/>
        <v>未完成</v>
      </c>
      <c r="J87" s="7">
        <f t="shared" si="3"/>
        <v>192</v>
      </c>
    </row>
    <row r="88" spans="1:10" ht="15" customHeight="1">
      <c r="A88" s="8" t="str">
        <f>石明砚!A15</f>
        <v>085</v>
      </c>
      <c r="B88" s="8" t="str">
        <f>石明砚!B15</f>
        <v>蓝莓文化艺术</v>
      </c>
      <c r="C88" s="8" t="s">
        <v>197</v>
      </c>
      <c r="D88" s="8">
        <f>石明砚!C15</f>
        <v>1500</v>
      </c>
      <c r="E88" s="8">
        <f>石明砚!D15</f>
        <v>2</v>
      </c>
      <c r="F88" s="8" t="str">
        <f>石明砚!E15</f>
        <v>是</v>
      </c>
      <c r="G88" s="8" t="str">
        <f>石明砚!F15</f>
        <v>是</v>
      </c>
      <c r="H88" s="8" t="str">
        <f>石明砚!G15</f>
        <v>是</v>
      </c>
      <c r="I88" s="7" t="str">
        <f t="shared" si="2"/>
        <v>完成</v>
      </c>
      <c r="J88" s="7">
        <f t="shared" si="3"/>
        <v>150</v>
      </c>
    </row>
    <row r="89" spans="1:10" ht="15" customHeight="1">
      <c r="A89" s="8" t="str">
        <f>石明砚!A16</f>
        <v>086</v>
      </c>
      <c r="B89" s="8" t="str">
        <f>石明砚!B16</f>
        <v>商信达投资咨询</v>
      </c>
      <c r="C89" s="8" t="s">
        <v>197</v>
      </c>
      <c r="D89" s="8">
        <f>石明砚!C16</f>
        <v>2500</v>
      </c>
      <c r="E89" s="8">
        <f>石明砚!D16</f>
        <v>0</v>
      </c>
      <c r="F89" s="8" t="str">
        <f>石明砚!E16</f>
        <v>是</v>
      </c>
      <c r="G89" s="8" t="str">
        <f>石明砚!F16</f>
        <v>是</v>
      </c>
      <c r="H89" s="8" t="str">
        <f>石明砚!G16</f>
        <v>是</v>
      </c>
      <c r="I89" s="7" t="str">
        <f t="shared" si="2"/>
        <v>完成</v>
      </c>
      <c r="J89" s="7">
        <f t="shared" si="3"/>
        <v>230</v>
      </c>
    </row>
    <row r="90" spans="1:10" ht="15" customHeight="1">
      <c r="A90" s="8" t="str">
        <f>王铬争!A7</f>
        <v>087</v>
      </c>
      <c r="B90" s="8" t="str">
        <f>王铬争!B7</f>
        <v>英特联创</v>
      </c>
      <c r="C90" s="8" t="s">
        <v>196</v>
      </c>
      <c r="D90" s="8">
        <f>王铬争!C7</f>
        <v>2400</v>
      </c>
      <c r="E90" s="8">
        <f>王铬争!D7</f>
        <v>1</v>
      </c>
      <c r="F90" s="8" t="str">
        <f>王铬争!E7</f>
        <v>是</v>
      </c>
      <c r="G90" s="8" t="str">
        <f>王铬争!F7</f>
        <v>是</v>
      </c>
      <c r="H90" s="8" t="str">
        <f>王铬争!G7</f>
        <v>是</v>
      </c>
      <c r="I90" s="7" t="str">
        <f t="shared" si="2"/>
        <v>完成</v>
      </c>
      <c r="J90" s="7">
        <f t="shared" si="3"/>
        <v>222</v>
      </c>
    </row>
    <row r="91" spans="1:10" ht="15" customHeight="1">
      <c r="A91" s="8" t="str">
        <f>杨晓柯!A6</f>
        <v>088</v>
      </c>
      <c r="B91" s="8" t="str">
        <f>杨晓柯!B6</f>
        <v>美腾资讯</v>
      </c>
      <c r="C91" s="8" t="s">
        <v>198</v>
      </c>
      <c r="D91" s="8">
        <f>杨晓柯!C6</f>
        <v>1500</v>
      </c>
      <c r="E91" s="8">
        <f>杨晓柯!D6</f>
        <v>0</v>
      </c>
      <c r="F91" s="8" t="str">
        <f>杨晓柯!E6</f>
        <v>是</v>
      </c>
      <c r="G91" s="8" t="str">
        <f>杨晓柯!F6</f>
        <v>是</v>
      </c>
      <c r="H91" s="8" t="str">
        <f>杨晓柯!G6</f>
        <v>否</v>
      </c>
      <c r="I91" s="7" t="str">
        <f t="shared" si="2"/>
        <v>未完成</v>
      </c>
      <c r="J91" s="7">
        <f t="shared" si="3"/>
        <v>120</v>
      </c>
    </row>
    <row r="92" spans="1:10" ht="15" customHeight="1">
      <c r="A92" s="8" t="str">
        <f>高小丹!A15</f>
        <v>089</v>
      </c>
      <c r="B92" s="9" t="str">
        <f>高小丹!B15</f>
        <v>优才少年</v>
      </c>
      <c r="C92" s="9" t="s">
        <v>194</v>
      </c>
      <c r="D92" s="9">
        <f>高小丹!C15</f>
        <v>1200</v>
      </c>
      <c r="E92" s="9">
        <f>高小丹!D15</f>
        <v>0</v>
      </c>
      <c r="F92" s="9" t="str">
        <f>高小丹!E15</f>
        <v>是</v>
      </c>
      <c r="G92" s="9" t="str">
        <f>高小丹!F15</f>
        <v>是</v>
      </c>
      <c r="H92" s="9" t="str">
        <f>高小丹!G15</f>
        <v>是</v>
      </c>
      <c r="I92" s="7" t="str">
        <f t="shared" si="2"/>
        <v>完成</v>
      </c>
      <c r="J92" s="7">
        <f t="shared" si="3"/>
        <v>126</v>
      </c>
    </row>
    <row r="93" spans="1:10" ht="15" customHeight="1">
      <c r="A93" s="8" t="str">
        <f>刘君赢!A14</f>
        <v>090</v>
      </c>
      <c r="B93" s="8" t="str">
        <f>刘君赢!B14</f>
        <v>快捷健得</v>
      </c>
      <c r="C93" s="8" t="s">
        <v>195</v>
      </c>
      <c r="D93" s="8">
        <f>刘君赢!C14</f>
        <v>1700</v>
      </c>
      <c r="E93" s="8">
        <f>刘君赢!D14</f>
        <v>0</v>
      </c>
      <c r="F93" s="8" t="str">
        <f>刘君赢!E14</f>
        <v>是</v>
      </c>
      <c r="G93" s="8" t="str">
        <f>刘君赢!F14</f>
        <v>是</v>
      </c>
      <c r="H93" s="8" t="str">
        <f>刘君赢!G14</f>
        <v>是</v>
      </c>
      <c r="I93" s="7" t="str">
        <f t="shared" si="2"/>
        <v>完成</v>
      </c>
      <c r="J93" s="7">
        <f t="shared" si="3"/>
        <v>166</v>
      </c>
    </row>
    <row r="94" spans="1:10" ht="15" customHeight="1">
      <c r="A94" s="8" t="str">
        <f>王铬争!A16</f>
        <v>091</v>
      </c>
      <c r="B94" s="8" t="str">
        <f>王铬争!B16</f>
        <v>福美医疗器械</v>
      </c>
      <c r="C94" s="8" t="s">
        <v>196</v>
      </c>
      <c r="D94" s="8">
        <f>王铬争!C16</f>
        <v>3000</v>
      </c>
      <c r="E94" s="8">
        <f>王铬争!D16</f>
        <v>2</v>
      </c>
      <c r="F94" s="8" t="str">
        <f>王铬争!E16</f>
        <v>是</v>
      </c>
      <c r="G94" s="8" t="str">
        <f>王铬争!F16</f>
        <v>是</v>
      </c>
      <c r="H94" s="8" t="str">
        <f>王铬争!G16</f>
        <v>是</v>
      </c>
      <c r="I94" s="7" t="str">
        <f t="shared" si="2"/>
        <v>完成</v>
      </c>
      <c r="J94" s="7">
        <f t="shared" si="3"/>
        <v>330</v>
      </c>
    </row>
    <row r="95" spans="1:10">
      <c r="B95" s="10"/>
      <c r="C95" s="10"/>
      <c r="D95" s="10"/>
      <c r="E95" s="10"/>
      <c r="F95" s="10"/>
      <c r="G95" s="10"/>
      <c r="H95" s="10"/>
    </row>
    <row r="96" spans="1:10">
      <c r="B96" s="10"/>
      <c r="C96" s="10"/>
      <c r="D96" s="10"/>
      <c r="E96" s="10"/>
      <c r="F96" s="10"/>
      <c r="G96" s="10"/>
      <c r="H96" s="10"/>
    </row>
    <row r="97" spans="2:8">
      <c r="B97" s="10"/>
      <c r="C97" s="10"/>
      <c r="D97" s="10"/>
      <c r="E97" s="10"/>
      <c r="F97" s="10"/>
      <c r="G97" s="10"/>
      <c r="H97" s="10"/>
    </row>
    <row r="98" spans="2:8">
      <c r="B98" s="10"/>
      <c r="C98" s="10"/>
      <c r="D98" s="10"/>
      <c r="E98" s="10"/>
      <c r="F98" s="10"/>
      <c r="G98" s="10"/>
      <c r="H98" s="10"/>
    </row>
  </sheetData>
  <sheetProtection sheet="1" objects="1" scenarios="1"/>
  <sortState sortMethod="stroke" ref="A3:H94">
    <sortCondition ref="A3:A94"/>
    <sortCondition descending="1" ref="B3:B94"/>
  </sortState>
  <phoneticPr fontId="2" type="noConversion"/>
  <conditionalFormatting sqref="A3:A94">
    <cfRule type="duplicateValues" dxfId="23" priority="2"/>
  </conditionalFormatting>
  <conditionalFormatting sqref="I3:I94">
    <cfRule type="cellIs" dxfId="22" priority="1" operator="equal">
      <formula>$I$8</formula>
    </cfRule>
  </conditionalFormatting>
  <dataValidations count="1">
    <dataValidation type="list" allowBlank="1" showInputMessage="1" showErrorMessage="1" prompt="高小丹_x000a_刘君赢_x000a_王铬争_x000a_石明砚_x000a_杨晓柯" sqref="C3:C1048576">
      <formula1>"高小丹,刘君赢,王铬争,石明砚,杨晓柯"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I26"/>
  <sheetViews>
    <sheetView tabSelected="1" topLeftCell="A2" workbookViewId="0">
      <selection activeCell="G16" sqref="G16"/>
    </sheetView>
  </sheetViews>
  <sheetFormatPr defaultRowHeight="13.5"/>
  <cols>
    <col min="2" max="2" width="14" customWidth="1"/>
    <col min="3" max="4" width="20.625" customWidth="1"/>
    <col min="5" max="5" width="20.5" customWidth="1"/>
    <col min="6" max="6" width="20.75" customWidth="1"/>
    <col min="7" max="7" width="20.5" customWidth="1"/>
    <col min="8" max="8" width="19.75" customWidth="1"/>
  </cols>
  <sheetData>
    <row r="2" spans="1:9" ht="33.75" customHeight="1">
      <c r="A2" s="12" t="s">
        <v>208</v>
      </c>
      <c r="B2" s="12" t="s">
        <v>209</v>
      </c>
      <c r="C2" s="12" t="s">
        <v>210</v>
      </c>
      <c r="D2" s="12" t="s">
        <v>211</v>
      </c>
      <c r="E2" s="12" t="s">
        <v>212</v>
      </c>
      <c r="F2" s="12" t="s">
        <v>213</v>
      </c>
      <c r="G2" s="12" t="s">
        <v>214</v>
      </c>
      <c r="H2" s="12" t="s">
        <v>215</v>
      </c>
      <c r="I2" s="13"/>
    </row>
    <row r="3" spans="1:9" ht="24" customHeight="1">
      <c r="A3" s="14" t="s">
        <v>216</v>
      </c>
      <c r="B3" s="15">
        <f>COUNTIFS(表1[责任人],表1_3[[#This Row],[姓名]])</f>
        <v>18</v>
      </c>
      <c r="C3" s="15">
        <f>COUNTIFS(表1[责任人],表1_3[[#This Row],[姓名]],表1[报告修改次数],0)</f>
        <v>10</v>
      </c>
      <c r="D3" s="15">
        <f>COUNTIFS(表1[责任人],表1_3[[#This Row],[姓名]],表1[报告修改次数],1)</f>
        <v>4</v>
      </c>
      <c r="E3" s="15">
        <f>COUNTIFS(表1[责任人],表1_3[[#This Row],[姓名]],表1[报告修改次数],2)</f>
        <v>3</v>
      </c>
      <c r="F3" s="15">
        <f>COUNTIFS(表1[责任人],表1_3[[#This Row],[姓名]],表1[报告修改次数],3)</f>
        <v>1</v>
      </c>
      <c r="G3" s="15">
        <f>COUNTIFS(表1[责任人],表1_3[[#This Row],[姓名]],表1[报告修改次数],4)</f>
        <v>0</v>
      </c>
      <c r="H3" s="16">
        <f>SUMIFS(表1[报告奖金],表1[责任人],表1_3[[#This Row],[姓名]])</f>
        <v>3728</v>
      </c>
    </row>
    <row r="4" spans="1:9" ht="24" customHeight="1">
      <c r="A4" s="14" t="s">
        <v>217</v>
      </c>
      <c r="B4" s="15">
        <f>COUNTIFS(表1[责任人],表1_3[[#This Row],[姓名]])</f>
        <v>18</v>
      </c>
      <c r="C4" s="15">
        <f>COUNTIFS(表1[责任人],表1_3[[#This Row],[姓名]],表1[报告修改次数],0)</f>
        <v>11</v>
      </c>
      <c r="D4" s="15">
        <f>COUNTIFS(表1[责任人],表1_3[[#This Row],[姓名]],表1[报告修改次数],1)</f>
        <v>3</v>
      </c>
      <c r="E4" s="15">
        <f>COUNTIFS(表1[责任人],表1_3[[#This Row],[姓名]],表1[报告修改次数],2)</f>
        <v>2</v>
      </c>
      <c r="F4" s="15">
        <f>COUNTIFS(表1[责任人],表1_3[[#This Row],[姓名]],表1[报告修改次数],3)</f>
        <v>1</v>
      </c>
      <c r="G4" s="15">
        <f>COUNTIFS(表1[责任人],表1_3[[#This Row],[姓名]],表1[报告修改次数],4)</f>
        <v>1</v>
      </c>
      <c r="H4" s="16">
        <f>SUMIFS(表1[报告奖金],表1[责任人],表1_3[[#This Row],[姓名]])</f>
        <v>3672</v>
      </c>
    </row>
    <row r="5" spans="1:9" ht="24" customHeight="1">
      <c r="A5" s="14" t="s">
        <v>218</v>
      </c>
      <c r="B5" s="15">
        <f>COUNTIFS(表1[责任人],表1_3[[#This Row],[姓名]])</f>
        <v>19</v>
      </c>
      <c r="C5" s="15">
        <f>COUNTIFS(表1[责任人],表1_3[[#This Row],[姓名]],表1[报告修改次数],0)</f>
        <v>12</v>
      </c>
      <c r="D5" s="15">
        <f>COUNTIFS(表1[责任人],表1_3[[#This Row],[姓名]],表1[报告修改次数],1)</f>
        <v>5</v>
      </c>
      <c r="E5" s="15">
        <f>COUNTIFS(表1[责任人],表1_3[[#This Row],[姓名]],表1[报告修改次数],2)</f>
        <v>2</v>
      </c>
      <c r="F5" s="15">
        <f>COUNTIFS(表1[责任人],表1_3[[#This Row],[姓名]],表1[报告修改次数],3)</f>
        <v>0</v>
      </c>
      <c r="G5" s="15">
        <f>COUNTIFS(表1[责任人],表1_3[[#This Row],[姓名]],表1[报告修改次数],4)</f>
        <v>0</v>
      </c>
      <c r="H5" s="16">
        <f>SUMIFS(表1[报告奖金],表1[责任人],表1_3[[#This Row],[姓名]])</f>
        <v>3528</v>
      </c>
    </row>
    <row r="6" spans="1:9" ht="24" customHeight="1">
      <c r="A6" s="14" t="s">
        <v>219</v>
      </c>
      <c r="B6" s="15">
        <f>COUNTIFS(表1[责任人],表1_3[[#This Row],[姓名]])</f>
        <v>17</v>
      </c>
      <c r="C6" s="15">
        <f>COUNTIFS(表1[责任人],表1_3[[#This Row],[姓名]],表1[报告修改次数],0)</f>
        <v>11</v>
      </c>
      <c r="D6" s="15">
        <f>COUNTIFS(表1[责任人],表1_3[[#This Row],[姓名]],表1[报告修改次数],1)</f>
        <v>3</v>
      </c>
      <c r="E6" s="15">
        <f>COUNTIFS(表1[责任人],表1_3[[#This Row],[姓名]],表1[报告修改次数],2)</f>
        <v>1</v>
      </c>
      <c r="F6" s="15">
        <f>COUNTIFS(表1[责任人],表1_3[[#This Row],[姓名]],表1[报告修改次数],3)</f>
        <v>1</v>
      </c>
      <c r="G6" s="15">
        <f>COUNTIFS(表1[责任人],表1_3[[#This Row],[姓名]],表1[报告修改次数],4)</f>
        <v>1</v>
      </c>
      <c r="H6" s="16">
        <f>SUMIFS(表1[报告奖金],表1[责任人],表1_3[[#This Row],[姓名]])</f>
        <v>3188</v>
      </c>
    </row>
    <row r="7" spans="1:9" ht="24" customHeight="1">
      <c r="A7" s="14" t="s">
        <v>220</v>
      </c>
      <c r="B7" s="15">
        <f>COUNTIFS(表1[责任人],表1_3[[#This Row],[姓名]])</f>
        <v>20</v>
      </c>
      <c r="C7" s="15">
        <f>COUNTIFS(表1[责任人],表1_3[[#This Row],[姓名]],表1[报告修改次数],0)</f>
        <v>14</v>
      </c>
      <c r="D7" s="15">
        <f>COUNTIFS(表1[责任人],表1_3[[#This Row],[姓名]],表1[报告修改次数],1)</f>
        <v>5</v>
      </c>
      <c r="E7" s="15">
        <f>COUNTIFS(表1[责任人],表1_3[[#This Row],[姓名]],表1[报告修改次数],2)</f>
        <v>1</v>
      </c>
      <c r="F7" s="15">
        <f>COUNTIFS(表1[责任人],表1_3[[#This Row],[姓名]],表1[报告修改次数],3)</f>
        <v>0</v>
      </c>
      <c r="G7" s="15">
        <f>COUNTIFS(表1[责任人],表1_3[[#This Row],[姓名]],表1[报告修改次数],4)</f>
        <v>0</v>
      </c>
      <c r="H7" s="16">
        <f>SUMIFS(表1[报告奖金],表1[责任人],表1_3[[#This Row],[姓名]])</f>
        <v>3610</v>
      </c>
    </row>
    <row r="8" spans="1:9" ht="24" customHeight="1">
      <c r="A8" s="17" t="s">
        <v>221</v>
      </c>
      <c r="B8" s="18">
        <f>SUM(B3:B7)</f>
        <v>92</v>
      </c>
      <c r="C8" s="18">
        <f t="shared" ref="C8:H8" si="0">SUM(C3:C7)</f>
        <v>58</v>
      </c>
      <c r="D8" s="18">
        <f t="shared" si="0"/>
        <v>20</v>
      </c>
      <c r="E8" s="18">
        <f t="shared" si="0"/>
        <v>9</v>
      </c>
      <c r="F8" s="18">
        <f t="shared" si="0"/>
        <v>3</v>
      </c>
      <c r="G8" s="18">
        <f t="shared" si="0"/>
        <v>2</v>
      </c>
      <c r="H8" s="18">
        <f t="shared" si="0"/>
        <v>17726</v>
      </c>
    </row>
    <row r="9" spans="1:9" ht="19.5" customHeight="1"/>
    <row r="10" spans="1:9" ht="22.5" customHeight="1"/>
    <row r="11" spans="1:9" ht="19.5" customHeight="1"/>
    <row r="12" spans="1:9" ht="25.5" customHeight="1"/>
    <row r="13" spans="1:9" ht="24.75" customHeight="1"/>
    <row r="14" spans="1:9" ht="19.5" customHeight="1"/>
    <row r="15" spans="1:9" ht="23.25" customHeight="1"/>
    <row r="16" spans="1:9" ht="19.5" customHeight="1"/>
    <row r="17" ht="19.5" customHeight="1"/>
    <row r="18" ht="19.5" customHeight="1"/>
    <row r="19" ht="19.5" customHeight="1"/>
    <row r="26" ht="15" customHeight="1"/>
  </sheetData>
  <phoneticPr fontId="2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5</vt:i4>
      </vt:variant>
    </vt:vector>
  </HeadingPairs>
  <TitlesOfParts>
    <vt:vector size="12" baseType="lpstr">
      <vt:lpstr>高小丹</vt:lpstr>
      <vt:lpstr>刘君赢</vt:lpstr>
      <vt:lpstr>王铬争</vt:lpstr>
      <vt:lpstr>石明砚</vt:lpstr>
      <vt:lpstr>杨晓柯</vt:lpstr>
      <vt:lpstr>全部统计结果</vt:lpstr>
      <vt:lpstr>员工个人情况统计</vt:lpstr>
      <vt:lpstr>高小丹!外汇统计</vt:lpstr>
      <vt:lpstr>刘君赢!外汇统计</vt:lpstr>
      <vt:lpstr>石明砚!外汇统计</vt:lpstr>
      <vt:lpstr>王铬争!外汇统计</vt:lpstr>
      <vt:lpstr>杨晓柯!外汇统计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2014-04-24T08:35:29Z</dcterms:created>
  <dcterms:modified xsi:type="dcterms:W3CDTF">2017-01-09T14:15:13Z</dcterms:modified>
</cp:coreProperties>
</file>